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6015" windowHeight="2745" activeTab="0"/>
  </bookViews>
  <sheets>
    <sheet name="Compare 2" sheetId="1" r:id="rId1"/>
    <sheet name="Compare 4" sheetId="2" r:id="rId2"/>
    <sheet name="Data Sets" sheetId="3" r:id="rId3"/>
  </sheets>
  <definedNames>
    <definedName name="mean">#REF!</definedName>
    <definedName name="mean2">#REF!</definedName>
    <definedName name="sigma">#REF!</definedName>
    <definedName name="sigma.2">#REF!</definedName>
    <definedName name="sigma2">#REF!</definedName>
  </definedNames>
  <calcPr fullCalcOnLoad="1"/>
</workbook>
</file>

<file path=xl/sharedStrings.xml><?xml version="1.0" encoding="utf-8"?>
<sst xmlns="http://schemas.openxmlformats.org/spreadsheetml/2006/main" count="100" uniqueCount="62">
  <si>
    <t>G(x) = (1/(sigma*sqrt(2pi)))*exp(-x^2/2sigma^2)</t>
  </si>
  <si>
    <t>X1</t>
  </si>
  <si>
    <t>G(X1)</t>
  </si>
  <si>
    <t>X2</t>
  </si>
  <si>
    <t xml:space="preserve">p = </t>
  </si>
  <si>
    <t>Uncertainty Range</t>
  </si>
  <si>
    <t>X</t>
  </si>
  <si>
    <t>X3</t>
  </si>
  <si>
    <t>Y</t>
  </si>
  <si>
    <t xml:space="preserve">A = </t>
  </si>
  <si>
    <t xml:space="preserve">B = </t>
  </si>
  <si>
    <t xml:space="preserve">C = </t>
  </si>
  <si>
    <t xml:space="preserve">D = </t>
  </si>
  <si>
    <t>±</t>
  </si>
  <si>
    <t>A = B?</t>
  </si>
  <si>
    <t>A = C?</t>
  </si>
  <si>
    <t>A = D?</t>
  </si>
  <si>
    <t>B = C?</t>
  </si>
  <si>
    <t>C = D?</t>
  </si>
  <si>
    <t>B = D?</t>
  </si>
  <si>
    <t xml:space="preserve">Gaussian (Normal) Probability Distributions with Known Means and Variances </t>
  </si>
  <si>
    <t xml:space="preserve">Z(A-B) = </t>
  </si>
  <si>
    <t xml:space="preserve">Z(A-C) = </t>
  </si>
  <si>
    <t xml:space="preserve">Z(A-D) = </t>
  </si>
  <si>
    <t xml:space="preserve">Z(C-D) = </t>
  </si>
  <si>
    <t xml:space="preserve">Z(B-C) = </t>
  </si>
  <si>
    <t xml:space="preserve">Z(B-D) = </t>
  </si>
  <si>
    <t>X4</t>
  </si>
  <si>
    <t>Enter measured values and uncertainties in the highlighted cells.</t>
  </si>
  <si>
    <t xml:space="preserve">Complete overlap (both midpoints within ranges): p = 0.5 to 1.0 </t>
  </si>
  <si>
    <t>Ranges overlap but do not include midpoint: p =0.16 to 0.37</t>
  </si>
  <si>
    <t>Ranges meet but no overlap:  p = 0.16 to 0.32</t>
  </si>
  <si>
    <t>Almost overlap: p = 0.1 to 0.2</t>
  </si>
  <si>
    <t xml:space="preserve">Clearly no overlap: p &lt; 0.2 </t>
  </si>
  <si>
    <t>One midpoint within other range: p = 0.32 to 0.9</t>
  </si>
  <si>
    <t>A</t>
  </si>
  <si>
    <t>B</t>
  </si>
  <si>
    <t>This data comparison tool can help evaluate whether measured results agree with each other within their uncertainty limits.</t>
  </si>
  <si>
    <t>Delete values from highlighted cells not being used.</t>
  </si>
  <si>
    <t>u</t>
  </si>
  <si>
    <t>X-u</t>
  </si>
  <si>
    <t>X+u</t>
  </si>
  <si>
    <t xml:space="preserve">Percent difference = </t>
  </si>
  <si>
    <t>Relative</t>
  </si>
  <si>
    <t>Uncert.</t>
  </si>
  <si>
    <t>Does</t>
  </si>
  <si>
    <t>Enter zeros in cells not used.</t>
  </si>
  <si>
    <t>Set</t>
  </si>
  <si>
    <t>Hypothesis testing:</t>
  </si>
  <si>
    <t>Note:  p-values are based on the following assumptions:</t>
  </si>
  <si>
    <t>1)  u is standard uncertainty</t>
  </si>
  <si>
    <t>2)  X ± u is 68% confidence interval</t>
  </si>
  <si>
    <t>3)  Measurements exhibit normal distribution properties</t>
  </si>
  <si>
    <t>4)  Sample size is very large</t>
  </si>
  <si>
    <t xml:space="preserve">   came from the same parent population (are equivalent),</t>
  </si>
  <si>
    <t xml:space="preserve">   found from a two-tailed t-test with infinite degrees of freedom.</t>
  </si>
  <si>
    <r>
      <t>p-value</t>
    </r>
    <r>
      <rPr>
        <sz val="10"/>
        <rFont val="Arial"/>
        <family val="0"/>
      </rPr>
      <t xml:space="preserve"> is the statistical probability that the two measurements</t>
    </r>
  </si>
  <si>
    <t>Enter your measured values and uncertainties in the highlighted cells.</t>
  </si>
  <si>
    <t>Comparison of two measurements with known uncertainty</t>
  </si>
  <si>
    <t>Comparison of multiple measurements with known uncertainties</t>
  </si>
  <si>
    <t>Visual comparison of two sets of experimental results</t>
  </si>
  <si>
    <t>This data comparison tool is useful for small data sets where the uncertainties are not well known.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</si>
</sst>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%"/>
  </numFmts>
  <fonts count="12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11"/>
      <name val="Arial"/>
      <family val="0"/>
    </font>
    <font>
      <sz val="10.25"/>
      <name val="Arial"/>
      <family val="0"/>
    </font>
    <font>
      <sz val="9.25"/>
      <name val="Arial"/>
      <family val="0"/>
    </font>
    <font>
      <sz val="10"/>
      <name val="Symbol"/>
      <family val="1"/>
    </font>
    <font>
      <i/>
      <sz val="10"/>
      <name val="Arial"/>
      <family val="2"/>
    </font>
    <font>
      <b/>
      <sz val="12"/>
      <name val="Arial"/>
      <family val="0"/>
    </font>
    <font>
      <b/>
      <sz val="9.25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166" fontId="2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0" fillId="2" borderId="0" xfId="0" applyFill="1" applyAlignment="1">
      <alignment/>
    </xf>
    <xf numFmtId="0" fontId="3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2" fontId="2" fillId="0" borderId="0" xfId="0" applyNumberFormat="1" applyFont="1" applyAlignment="1">
      <alignment/>
    </xf>
    <xf numFmtId="0" fontId="0" fillId="0" borderId="0" xfId="0" applyFont="1" applyAlignment="1">
      <alignment/>
    </xf>
    <xf numFmtId="167" fontId="0" fillId="0" borderId="0" xfId="19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2" fontId="0" fillId="0" borderId="0" xfId="0" applyNumberFormat="1" applyFont="1" applyAlignment="1">
      <alignment/>
    </xf>
    <xf numFmtId="9" fontId="0" fillId="0" borderId="0" xfId="19" applyNumberFormat="1" applyAlignment="1">
      <alignment/>
    </xf>
    <xf numFmtId="9" fontId="0" fillId="0" borderId="0" xfId="0" applyNumberFormat="1" applyAlignment="1">
      <alignment/>
    </xf>
    <xf numFmtId="9" fontId="2" fillId="0" borderId="0" xfId="19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Measurements and their uncertainties</a:t>
            </a:r>
          </a:p>
        </c:rich>
      </c:tx>
      <c:layout>
        <c:manualLayout>
          <c:xMode val="factor"/>
          <c:yMode val="factor"/>
          <c:x val="-0.05525"/>
          <c:y val="-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25525"/>
          <c:w val="0.83425"/>
          <c:h val="0.7235"/>
        </c:manualLayout>
      </c:layout>
      <c:scatterChart>
        <c:scatterStyle val="lineMarker"/>
        <c:varyColors val="0"/>
        <c:ser>
          <c:idx val="0"/>
          <c:order val="0"/>
          <c:tx>
            <c:v>A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errBars>
            <c:errDir val="x"/>
            <c:errBarType val="both"/>
            <c:errValType val="cust"/>
            <c:plus>
              <c:numLit>
                <c:ptCount val="1"/>
                <c:pt idx="0">
                  <c:v>0.2</c:v>
                </c:pt>
              </c:numLit>
            </c:plus>
            <c:minus>
              <c:numLit>
                <c:ptCount val="1"/>
                <c:pt idx="0">
                  <c:v>0.2</c:v>
                </c:pt>
              </c:numLit>
            </c:minus>
            <c:noEndCap val="0"/>
          </c:errBars>
          <c:xVal>
            <c:numRef>
              <c:f>'Compare 2'!$B$8</c:f>
              <c:numCache/>
            </c:numRef>
          </c:xVal>
          <c:yVal>
            <c:numLit>
              <c:ptCount val="1"/>
              <c:pt idx="0">
                <c:v>4</c:v>
              </c:pt>
            </c:numLit>
          </c:yVal>
          <c:smooth val="0"/>
        </c:ser>
        <c:ser>
          <c:idx val="1"/>
          <c:order val="1"/>
          <c:tx>
            <c:v>B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x"/>
            <c:errBarType val="both"/>
            <c:errValType val="cust"/>
            <c:plus>
              <c:numLit>
                <c:ptCount val="1"/>
                <c:pt idx="0">
                  <c:v>0.2</c:v>
                </c:pt>
              </c:numLit>
            </c:plus>
            <c:minus>
              <c:numLit>
                <c:ptCount val="1"/>
                <c:pt idx="0">
                  <c:v>0.2</c:v>
                </c:pt>
              </c:numLit>
            </c:minus>
            <c:noEndCap val="0"/>
          </c:errBars>
          <c:xVal>
            <c:numRef>
              <c:f>'Compare 2'!$B$9</c:f>
              <c:numCache/>
            </c:numRef>
          </c:xVal>
          <c:yVal>
            <c:numLit>
              <c:ptCount val="1"/>
              <c:pt idx="0">
                <c:v>1.94</c:v>
              </c:pt>
            </c:numLit>
          </c:yVal>
          <c:smooth val="0"/>
        </c:ser>
        <c:axId val="46448159"/>
        <c:axId val="15380248"/>
      </c:scatterChart>
      <c:valAx>
        <c:axId val="464481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380248"/>
        <c:crosses val="autoZero"/>
        <c:crossBetween val="midCat"/>
        <c:dispUnits/>
      </c:valAx>
      <c:valAx>
        <c:axId val="15380248"/>
        <c:scaling>
          <c:orientation val="minMax"/>
        </c:scaling>
        <c:axPos val="l"/>
        <c:delete val="1"/>
        <c:majorTickMark val="out"/>
        <c:minorTickMark val="none"/>
        <c:tickLblPos val="nextTo"/>
        <c:crossAx val="46448159"/>
        <c:crosses val="autoZero"/>
        <c:crossBetween val="midCat"/>
        <c:dispUnits/>
      </c:valAx>
      <c:spPr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375"/>
          <c:y val="0.31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Normalized Gaussian Distributions
</a:t>
            </a:r>
          </a:p>
        </c:rich>
      </c:tx>
      <c:layout>
        <c:manualLayout>
          <c:xMode val="factor"/>
          <c:yMode val="factor"/>
          <c:x val="-0.046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175"/>
          <c:w val="0.808"/>
          <c:h val="0.793"/>
        </c:manualLayout>
      </c:layout>
      <c:scatterChart>
        <c:scatterStyle val="smoothMarker"/>
        <c:varyColors val="0"/>
        <c:ser>
          <c:idx val="0"/>
          <c:order val="0"/>
          <c:tx>
            <c:v>A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'Compare 2'!$D$34:$D$54</c:f>
              <c:numCache/>
            </c:numRef>
          </c:xVal>
          <c:yVal>
            <c:numRef>
              <c:f>'Compare 2'!$E$34:$E$54</c:f>
              <c:numCache/>
            </c:numRef>
          </c:yVal>
          <c:smooth val="1"/>
        </c:ser>
        <c:ser>
          <c:idx val="1"/>
          <c:order val="1"/>
          <c:tx>
            <c:v>B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'Compare 2'!$I$34:$I$54</c:f>
              <c:numCache/>
            </c:numRef>
          </c:xVal>
          <c:yVal>
            <c:numRef>
              <c:f>'Compare 2'!$J$34:$J$54</c:f>
              <c:numCache/>
            </c:numRef>
          </c:yVal>
          <c:smooth val="1"/>
        </c:ser>
        <c:axId val="4204505"/>
        <c:axId val="37840546"/>
      </c:scatterChart>
      <c:valAx>
        <c:axId val="42045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840546"/>
        <c:crosses val="autoZero"/>
        <c:crossBetween val="midCat"/>
        <c:dispUnits/>
      </c:valAx>
      <c:valAx>
        <c:axId val="37840546"/>
        <c:scaling>
          <c:orientation val="minMax"/>
        </c:scaling>
        <c:axPos val="l"/>
        <c:delete val="1"/>
        <c:majorTickMark val="out"/>
        <c:minorTickMark val="none"/>
        <c:tickLblPos val="nextTo"/>
        <c:crossAx val="4204505"/>
        <c:crosses val="autoZero"/>
        <c:crossBetween val="midCat"/>
        <c:dispUnits/>
      </c:valAx>
      <c:spPr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Measurements and their uncertainties</a:t>
            </a:r>
          </a:p>
        </c:rich>
      </c:tx>
      <c:layout>
        <c:manualLayout>
          <c:xMode val="factor"/>
          <c:yMode val="factor"/>
          <c:x val="-0.0365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9875"/>
          <c:w val="0.81975"/>
          <c:h val="0.73125"/>
        </c:manualLayout>
      </c:layout>
      <c:scatterChart>
        <c:scatterStyle val="lineMarker"/>
        <c:varyColors val="0"/>
        <c:ser>
          <c:idx val="0"/>
          <c:order val="0"/>
          <c:tx>
            <c:v>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x"/>
            <c:errBarType val="both"/>
            <c:errValType val="cust"/>
            <c:plus>
              <c:numLit>
                <c:ptCount val="1"/>
                <c:pt idx="0">
                  <c:v>2</c:v>
                </c:pt>
              </c:numLit>
            </c:plus>
            <c:minus>
              <c:numLit>
                <c:ptCount val="1"/>
                <c:pt idx="0">
                  <c:v>2</c:v>
                </c:pt>
              </c:numLit>
            </c:minus>
            <c:noEndCap val="0"/>
          </c:errBars>
          <c:xVal>
            <c:numRef>
              <c:f>'Compare 4'!$B$8</c:f>
              <c:numCache>
                <c:ptCount val="1"/>
                <c:pt idx="0">
                  <c:v>5</c:v>
                </c:pt>
              </c:numCache>
            </c:numRef>
          </c:xVal>
          <c:yVal>
            <c:numLit>
              <c:ptCount val="1"/>
              <c:pt idx="0">
                <c:v>4</c:v>
              </c:pt>
            </c:numLit>
          </c:yVal>
          <c:smooth val="0"/>
        </c:ser>
        <c:ser>
          <c:idx val="1"/>
          <c:order val="1"/>
          <c:tx>
            <c:v>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x"/>
            <c:errBarType val="both"/>
            <c:errValType val="cust"/>
            <c:plus>
              <c:numLit>
                <c:ptCount val="1"/>
                <c:pt idx="0">
                  <c:v>5</c:v>
                </c:pt>
              </c:numLit>
            </c:plus>
            <c:minus>
              <c:numLit>
                <c:ptCount val="1"/>
                <c:pt idx="0">
                  <c:v>5</c:v>
                </c:pt>
              </c:numLit>
            </c:minus>
            <c:noEndCap val="0"/>
          </c:errBars>
          <c:xVal>
            <c:numRef>
              <c:f>'Compare 4'!$B$9</c:f>
              <c:numCache>
                <c:ptCount val="1"/>
                <c:pt idx="0">
                  <c:v>13</c:v>
                </c:pt>
              </c:numCache>
            </c:numRef>
          </c:xVal>
          <c:yVal>
            <c:numLit>
              <c:ptCount val="1"/>
              <c:pt idx="0">
                <c:v>3</c:v>
              </c:pt>
            </c:numLit>
          </c:yVal>
          <c:smooth val="0"/>
        </c:ser>
        <c:ser>
          <c:idx val="2"/>
          <c:order val="2"/>
          <c:tx>
            <c:v>C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errBars>
            <c:errDir val="x"/>
            <c:errBarType val="both"/>
            <c:errValType val="cust"/>
            <c:plus>
              <c:numLit>
                <c:ptCount val="1"/>
                <c:pt idx="0">
                  <c:v>4</c:v>
                </c:pt>
              </c:numLit>
            </c:plus>
            <c:minus>
              <c:numLit>
                <c:ptCount val="1"/>
                <c:pt idx="0">
                  <c:v>4</c:v>
                </c:pt>
              </c:numLit>
            </c:minus>
            <c:noEndCap val="0"/>
          </c:errBars>
          <c:xVal>
            <c:numRef>
              <c:f>'Compare 4'!$B$10</c:f>
              <c:numCache>
                <c:ptCount val="1"/>
                <c:pt idx="0">
                  <c:v>11</c:v>
                </c:pt>
              </c:numCache>
            </c:numRef>
          </c:xVal>
          <c:yVal>
            <c:numLit>
              <c:ptCount val="1"/>
              <c:pt idx="0">
                <c:v>2</c:v>
              </c:pt>
            </c:numLit>
          </c:yVal>
          <c:smooth val="0"/>
        </c:ser>
        <c:ser>
          <c:idx val="4"/>
          <c:order val="3"/>
          <c:tx>
            <c:v>D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errBars>
            <c:errDir val="x"/>
            <c:errBarType val="both"/>
            <c:errValType val="cust"/>
            <c:plus>
              <c:numLit>
                <c:ptCount val="1"/>
                <c:pt idx="0">
                  <c:v>3</c:v>
                </c:pt>
              </c:numLit>
            </c:plus>
            <c:minus>
              <c:numLit>
                <c:ptCount val="1"/>
                <c:pt idx="0">
                  <c:v>3</c:v>
                </c:pt>
              </c:numLit>
            </c:minus>
            <c:noEndCap val="0"/>
          </c:errBars>
          <c:xVal>
            <c:numRef>
              <c:f>'Compare 4'!$B$11</c:f>
              <c:numCache>
                <c:ptCount val="1"/>
                <c:pt idx="0">
                  <c:v>17</c:v>
                </c:pt>
              </c:numCache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axId val="5020595"/>
        <c:axId val="45185356"/>
      </c:scatterChart>
      <c:valAx>
        <c:axId val="5020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185356"/>
        <c:crosses val="autoZero"/>
        <c:crossBetween val="midCat"/>
        <c:dispUnits/>
      </c:valAx>
      <c:valAx>
        <c:axId val="45185356"/>
        <c:scaling>
          <c:orientation val="minMax"/>
        </c:scaling>
        <c:axPos val="l"/>
        <c:delete val="1"/>
        <c:majorTickMark val="out"/>
        <c:minorTickMark val="none"/>
        <c:tickLblPos val="nextTo"/>
        <c:crossAx val="5020595"/>
        <c:crosses val="autoZero"/>
        <c:crossBetween val="midCat"/>
        <c:dispUnits/>
      </c:valAx>
      <c:spPr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975"/>
          <c:y val="0.23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Normalized Gaussian Distributions
</a:t>
            </a:r>
          </a:p>
        </c:rich>
      </c:tx>
      <c:layout>
        <c:manualLayout>
          <c:xMode val="factor"/>
          <c:yMode val="factor"/>
          <c:x val="-0.057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175"/>
          <c:w val="0.8055"/>
          <c:h val="0.793"/>
        </c:manualLayout>
      </c:layout>
      <c:scatterChart>
        <c:scatterStyle val="smoothMarker"/>
        <c:varyColors val="0"/>
        <c:ser>
          <c:idx val="0"/>
          <c:order val="0"/>
          <c:tx>
            <c:v>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'Compare 4'!$D$34:$D$54</c:f>
              <c:numCache>
                <c:ptCount val="21"/>
                <c:pt idx="0">
                  <c:v>-3</c:v>
                </c:pt>
                <c:pt idx="1">
                  <c:v>-2.2</c:v>
                </c:pt>
                <c:pt idx="2">
                  <c:v>-1.4000000000000001</c:v>
                </c:pt>
                <c:pt idx="3">
                  <c:v>-0.6000000000000001</c:v>
                </c:pt>
                <c:pt idx="4">
                  <c:v>0.19999999999999996</c:v>
                </c:pt>
                <c:pt idx="5">
                  <c:v>1</c:v>
                </c:pt>
                <c:pt idx="6">
                  <c:v>1.8</c:v>
                </c:pt>
                <c:pt idx="7">
                  <c:v>2.6</c:v>
                </c:pt>
                <c:pt idx="8">
                  <c:v>3.4000000000000004</c:v>
                </c:pt>
                <c:pt idx="9">
                  <c:v>4.2</c:v>
                </c:pt>
                <c:pt idx="10">
                  <c:v>5</c:v>
                </c:pt>
                <c:pt idx="11">
                  <c:v>5.8</c:v>
                </c:pt>
                <c:pt idx="12">
                  <c:v>6.6</c:v>
                </c:pt>
                <c:pt idx="13">
                  <c:v>7.3999999999999995</c:v>
                </c:pt>
                <c:pt idx="14">
                  <c:v>8.2</c:v>
                </c:pt>
                <c:pt idx="15">
                  <c:v>9</c:v>
                </c:pt>
                <c:pt idx="16">
                  <c:v>9.8</c:v>
                </c:pt>
                <c:pt idx="17">
                  <c:v>10.600000000000001</c:v>
                </c:pt>
                <c:pt idx="18">
                  <c:v>11.400000000000002</c:v>
                </c:pt>
                <c:pt idx="19">
                  <c:v>12.200000000000003</c:v>
                </c:pt>
                <c:pt idx="20">
                  <c:v>13.000000000000004</c:v>
                </c:pt>
              </c:numCache>
            </c:numRef>
          </c:xVal>
          <c:yVal>
            <c:numRef>
              <c:f>'Compare 4'!$E$34:$E$54</c:f>
              <c:numCache>
                <c:ptCount val="21"/>
                <c:pt idx="0">
                  <c:v>6.691511288244268E-05</c:v>
                </c:pt>
                <c:pt idx="1">
                  <c:v>0.00030595096505688595</c:v>
                </c:pt>
                <c:pt idx="2">
                  <c:v>0.0011920441007324202</c:v>
                </c:pt>
                <c:pt idx="3">
                  <c:v>0.003957725791489984</c:v>
                </c:pt>
                <c:pt idx="4">
                  <c:v>0.01119726514742145</c:v>
                </c:pt>
                <c:pt idx="5">
                  <c:v>0.02699548325659403</c:v>
                </c:pt>
                <c:pt idx="6">
                  <c:v>0.05546041733972777</c:v>
                </c:pt>
                <c:pt idx="7">
                  <c:v>0.09709302749160648</c:v>
                </c:pt>
                <c:pt idx="8">
                  <c:v>0.1448457763807414</c:v>
                </c:pt>
                <c:pt idx="9">
                  <c:v>0.1841350701516617</c:v>
                </c:pt>
                <c:pt idx="10">
                  <c:v>0.19947114020071635</c:v>
                </c:pt>
                <c:pt idx="11">
                  <c:v>0.1841350701516617</c:v>
                </c:pt>
                <c:pt idx="12">
                  <c:v>0.1448457763807414</c:v>
                </c:pt>
                <c:pt idx="13">
                  <c:v>0.09709302749160652</c:v>
                </c:pt>
                <c:pt idx="14">
                  <c:v>0.05546041733972781</c:v>
                </c:pt>
                <c:pt idx="15">
                  <c:v>0.02699548325659403</c:v>
                </c:pt>
                <c:pt idx="16">
                  <c:v>0.011197265147421441</c:v>
                </c:pt>
                <c:pt idx="17">
                  <c:v>0.003957725791489973</c:v>
                </c:pt>
                <c:pt idx="18">
                  <c:v>0.0011920441007324172</c:v>
                </c:pt>
                <c:pt idx="19">
                  <c:v>0.0003059509650568846</c:v>
                </c:pt>
                <c:pt idx="20">
                  <c:v>6.691511288244221E-05</c:v>
                </c:pt>
              </c:numCache>
            </c:numRef>
          </c:yVal>
          <c:smooth val="1"/>
        </c:ser>
        <c:ser>
          <c:idx val="1"/>
          <c:order val="1"/>
          <c:tx>
            <c:v>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'Compare 4'!$G$34:$G$54</c:f>
              <c:numCache>
                <c:ptCount val="21"/>
                <c:pt idx="0">
                  <c:v>-7</c:v>
                </c:pt>
                <c:pt idx="1">
                  <c:v>-5</c:v>
                </c:pt>
                <c:pt idx="2">
                  <c:v>-3</c:v>
                </c:pt>
                <c:pt idx="3">
                  <c:v>-1</c:v>
                </c:pt>
                <c:pt idx="4">
                  <c:v>1</c:v>
                </c:pt>
                <c:pt idx="5">
                  <c:v>3</c:v>
                </c:pt>
                <c:pt idx="6">
                  <c:v>5</c:v>
                </c:pt>
                <c:pt idx="7">
                  <c:v>7</c:v>
                </c:pt>
                <c:pt idx="8">
                  <c:v>9</c:v>
                </c:pt>
                <c:pt idx="9">
                  <c:v>11</c:v>
                </c:pt>
                <c:pt idx="10">
                  <c:v>13</c:v>
                </c:pt>
                <c:pt idx="11">
                  <c:v>15</c:v>
                </c:pt>
                <c:pt idx="12">
                  <c:v>17</c:v>
                </c:pt>
                <c:pt idx="13">
                  <c:v>19</c:v>
                </c:pt>
                <c:pt idx="14">
                  <c:v>21</c:v>
                </c:pt>
                <c:pt idx="15">
                  <c:v>23</c:v>
                </c:pt>
                <c:pt idx="16">
                  <c:v>25</c:v>
                </c:pt>
                <c:pt idx="17">
                  <c:v>27</c:v>
                </c:pt>
                <c:pt idx="18">
                  <c:v>29</c:v>
                </c:pt>
                <c:pt idx="19">
                  <c:v>31</c:v>
                </c:pt>
                <c:pt idx="20">
                  <c:v>33</c:v>
                </c:pt>
              </c:numCache>
            </c:numRef>
          </c:xVal>
          <c:yVal>
            <c:numRef>
              <c:f>'Compare 4'!$H$34:$H$54</c:f>
              <c:numCache>
                <c:ptCount val="21"/>
                <c:pt idx="0">
                  <c:v>2.6766045152977075E-05</c:v>
                </c:pt>
                <c:pt idx="1">
                  <c:v>0.0001223803860227544</c:v>
                </c:pt>
                <c:pt idx="2">
                  <c:v>0.00047681764029296853</c:v>
                </c:pt>
                <c:pt idx="3">
                  <c:v>0.001583090316595993</c:v>
                </c:pt>
                <c:pt idx="4">
                  <c:v>0.00447890605896858</c:v>
                </c:pt>
                <c:pt idx="5">
                  <c:v>0.010798193302637612</c:v>
                </c:pt>
                <c:pt idx="6">
                  <c:v>0.022184166935891116</c:v>
                </c:pt>
                <c:pt idx="7">
                  <c:v>0.0388372109966426</c:v>
                </c:pt>
                <c:pt idx="8">
                  <c:v>0.057938310552296556</c:v>
                </c:pt>
                <c:pt idx="9">
                  <c:v>0.07365402806066468</c:v>
                </c:pt>
                <c:pt idx="10">
                  <c:v>0.07978845608028655</c:v>
                </c:pt>
                <c:pt idx="11">
                  <c:v>0.07365402806066468</c:v>
                </c:pt>
                <c:pt idx="12">
                  <c:v>0.057938310552296556</c:v>
                </c:pt>
                <c:pt idx="13">
                  <c:v>0.0388372109966426</c:v>
                </c:pt>
                <c:pt idx="14">
                  <c:v>0.022184166935891116</c:v>
                </c:pt>
                <c:pt idx="15">
                  <c:v>0.010798193302637612</c:v>
                </c:pt>
                <c:pt idx="16">
                  <c:v>0.00447890605896858</c:v>
                </c:pt>
                <c:pt idx="17">
                  <c:v>0.001583090316595993</c:v>
                </c:pt>
                <c:pt idx="18">
                  <c:v>0.00047681764029296853</c:v>
                </c:pt>
                <c:pt idx="19">
                  <c:v>0.0001223803860227544</c:v>
                </c:pt>
                <c:pt idx="20">
                  <c:v>2.6766045152977075E-05</c:v>
                </c:pt>
              </c:numCache>
            </c:numRef>
          </c:yVal>
          <c:smooth val="1"/>
        </c:ser>
        <c:ser>
          <c:idx val="2"/>
          <c:order val="2"/>
          <c:tx>
            <c:v>C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'Compare 4'!$J$34:$J$54</c:f>
              <c:numCache>
                <c:ptCount val="21"/>
                <c:pt idx="0">
                  <c:v>-5</c:v>
                </c:pt>
                <c:pt idx="1">
                  <c:v>-3.4</c:v>
                </c:pt>
                <c:pt idx="2">
                  <c:v>-1.7999999999999998</c:v>
                </c:pt>
                <c:pt idx="3">
                  <c:v>-0.19999999999999973</c:v>
                </c:pt>
                <c:pt idx="4">
                  <c:v>1.4000000000000004</c:v>
                </c:pt>
                <c:pt idx="5">
                  <c:v>3.0000000000000004</c:v>
                </c:pt>
                <c:pt idx="6">
                  <c:v>4.6000000000000005</c:v>
                </c:pt>
                <c:pt idx="7">
                  <c:v>6.200000000000001</c:v>
                </c:pt>
                <c:pt idx="8">
                  <c:v>7.800000000000001</c:v>
                </c:pt>
                <c:pt idx="9">
                  <c:v>9.4</c:v>
                </c:pt>
                <c:pt idx="10">
                  <c:v>11</c:v>
                </c:pt>
                <c:pt idx="11">
                  <c:v>12.6</c:v>
                </c:pt>
                <c:pt idx="12">
                  <c:v>14.2</c:v>
                </c:pt>
                <c:pt idx="13">
                  <c:v>15.799999999999999</c:v>
                </c:pt>
                <c:pt idx="14">
                  <c:v>17.4</c:v>
                </c:pt>
                <c:pt idx="15">
                  <c:v>19</c:v>
                </c:pt>
                <c:pt idx="16">
                  <c:v>20.6</c:v>
                </c:pt>
                <c:pt idx="17">
                  <c:v>22.200000000000003</c:v>
                </c:pt>
                <c:pt idx="18">
                  <c:v>23.800000000000004</c:v>
                </c:pt>
                <c:pt idx="19">
                  <c:v>25.400000000000006</c:v>
                </c:pt>
                <c:pt idx="20">
                  <c:v>27.000000000000007</c:v>
                </c:pt>
              </c:numCache>
            </c:numRef>
          </c:xVal>
          <c:yVal>
            <c:numRef>
              <c:f>'Compare 4'!$K$34:$K$54</c:f>
              <c:numCache>
                <c:ptCount val="21"/>
                <c:pt idx="0">
                  <c:v>3.345755644122134E-05</c:v>
                </c:pt>
                <c:pt idx="1">
                  <c:v>0.00015297548252844297</c:v>
                </c:pt>
                <c:pt idx="2">
                  <c:v>0.0005960220503662101</c:v>
                </c:pt>
                <c:pt idx="3">
                  <c:v>0.001978862895744992</c:v>
                </c:pt>
                <c:pt idx="4">
                  <c:v>0.005598632573710725</c:v>
                </c:pt>
                <c:pt idx="5">
                  <c:v>0.013497741628297016</c:v>
                </c:pt>
                <c:pt idx="6">
                  <c:v>0.027730208669863896</c:v>
                </c:pt>
                <c:pt idx="7">
                  <c:v>0.04854651374580326</c:v>
                </c:pt>
                <c:pt idx="8">
                  <c:v>0.0724228881903707</c:v>
                </c:pt>
                <c:pt idx="9">
                  <c:v>0.09206753507583085</c:v>
                </c:pt>
                <c:pt idx="10">
                  <c:v>0.09973557010035818</c:v>
                </c:pt>
                <c:pt idx="11">
                  <c:v>0.09206753507583085</c:v>
                </c:pt>
                <c:pt idx="12">
                  <c:v>0.0724228881903707</c:v>
                </c:pt>
                <c:pt idx="13">
                  <c:v>0.04854651374580326</c:v>
                </c:pt>
                <c:pt idx="14">
                  <c:v>0.027730208669863907</c:v>
                </c:pt>
                <c:pt idx="15">
                  <c:v>0.013497741628297016</c:v>
                </c:pt>
                <c:pt idx="16">
                  <c:v>0.0055986325737107205</c:v>
                </c:pt>
                <c:pt idx="17">
                  <c:v>0.0019788628957449865</c:v>
                </c:pt>
                <c:pt idx="18">
                  <c:v>0.0005960220503662086</c:v>
                </c:pt>
                <c:pt idx="19">
                  <c:v>0.0001529754825284423</c:v>
                </c:pt>
                <c:pt idx="20">
                  <c:v>3.3457556441221105E-05</c:v>
                </c:pt>
              </c:numCache>
            </c:numRef>
          </c:yVal>
          <c:smooth val="1"/>
        </c:ser>
        <c:ser>
          <c:idx val="3"/>
          <c:order val="3"/>
          <c:tx>
            <c:v>D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'Compare 4'!$M$34:$M$54</c:f>
              <c:numCache>
                <c:ptCount val="21"/>
                <c:pt idx="0">
                  <c:v>5</c:v>
                </c:pt>
                <c:pt idx="1">
                  <c:v>6.2</c:v>
                </c:pt>
                <c:pt idx="2">
                  <c:v>7.4</c:v>
                </c:pt>
                <c:pt idx="3">
                  <c:v>8.600000000000001</c:v>
                </c:pt>
                <c:pt idx="4">
                  <c:v>9.8</c:v>
                </c:pt>
                <c:pt idx="5">
                  <c:v>11</c:v>
                </c:pt>
                <c:pt idx="6">
                  <c:v>12.2</c:v>
                </c:pt>
                <c:pt idx="7">
                  <c:v>13.399999999999999</c:v>
                </c:pt>
                <c:pt idx="8">
                  <c:v>14.599999999999998</c:v>
                </c:pt>
                <c:pt idx="9">
                  <c:v>15.799999999999997</c:v>
                </c:pt>
                <c:pt idx="10">
                  <c:v>16.999999999999996</c:v>
                </c:pt>
                <c:pt idx="11">
                  <c:v>18.199999999999996</c:v>
                </c:pt>
                <c:pt idx="12">
                  <c:v>19.399999999999995</c:v>
                </c:pt>
                <c:pt idx="13">
                  <c:v>20.599999999999994</c:v>
                </c:pt>
                <c:pt idx="14">
                  <c:v>21.799999999999994</c:v>
                </c:pt>
                <c:pt idx="15">
                  <c:v>22.999999999999993</c:v>
                </c:pt>
                <c:pt idx="16">
                  <c:v>24.199999999999992</c:v>
                </c:pt>
                <c:pt idx="17">
                  <c:v>25.39999999999999</c:v>
                </c:pt>
                <c:pt idx="18">
                  <c:v>26.59999999999999</c:v>
                </c:pt>
                <c:pt idx="19">
                  <c:v>27.79999999999999</c:v>
                </c:pt>
                <c:pt idx="20">
                  <c:v>28.99999999999999</c:v>
                </c:pt>
              </c:numCache>
            </c:numRef>
          </c:xVal>
          <c:yVal>
            <c:numRef>
              <c:f>'Compare 4'!$N$34:$N$54</c:f>
              <c:numCache>
                <c:ptCount val="21"/>
                <c:pt idx="0">
                  <c:v>4.461007525496179E-05</c:v>
                </c:pt>
                <c:pt idx="1">
                  <c:v>0.00020396731003792398</c:v>
                </c:pt>
                <c:pt idx="2">
                  <c:v>0.0007946960671549475</c:v>
                </c:pt>
                <c:pt idx="3">
                  <c:v>0.0026384838609933253</c:v>
                </c:pt>
                <c:pt idx="4">
                  <c:v>0.007464843431614304</c:v>
                </c:pt>
                <c:pt idx="5">
                  <c:v>0.017996988837729353</c:v>
                </c:pt>
                <c:pt idx="6">
                  <c:v>0.036973611559818514</c:v>
                </c:pt>
                <c:pt idx="7">
                  <c:v>0.06472868499440429</c:v>
                </c:pt>
                <c:pt idx="8">
                  <c:v>0.0965638509204942</c:v>
                </c:pt>
                <c:pt idx="9">
                  <c:v>0.12275671343444107</c:v>
                </c:pt>
                <c:pt idx="10">
                  <c:v>0.1329807601338109</c:v>
                </c:pt>
                <c:pt idx="11">
                  <c:v>0.1227567134344412</c:v>
                </c:pt>
                <c:pt idx="12">
                  <c:v>0.0965638509204944</c:v>
                </c:pt>
                <c:pt idx="13">
                  <c:v>0.06472868499440447</c:v>
                </c:pt>
                <c:pt idx="14">
                  <c:v>0.036973611559818646</c:v>
                </c:pt>
                <c:pt idx="15">
                  <c:v>0.017996988837729436</c:v>
                </c:pt>
                <c:pt idx="16">
                  <c:v>0.007464843431614347</c:v>
                </c:pt>
                <c:pt idx="17">
                  <c:v>0.0026384838609933414</c:v>
                </c:pt>
                <c:pt idx="18">
                  <c:v>0.0007946960671549552</c:v>
                </c:pt>
                <c:pt idx="19">
                  <c:v>0.00020396731003792653</c:v>
                </c:pt>
                <c:pt idx="20">
                  <c:v>4.4610075254962426E-05</c:v>
                </c:pt>
              </c:numCache>
            </c:numRef>
          </c:yVal>
          <c:smooth val="1"/>
        </c:ser>
        <c:axId val="4015021"/>
        <c:axId val="36135190"/>
      </c:scatterChart>
      <c:valAx>
        <c:axId val="4015021"/>
        <c:scaling>
          <c:orientation val="minMax"/>
          <c:max val="25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36135190"/>
        <c:crosses val="autoZero"/>
        <c:crossBetween val="midCat"/>
        <c:dispUnits/>
      </c:valAx>
      <c:valAx>
        <c:axId val="36135190"/>
        <c:scaling>
          <c:orientation val="minMax"/>
        </c:scaling>
        <c:axPos val="l"/>
        <c:delete val="1"/>
        <c:majorTickMark val="out"/>
        <c:minorTickMark val="none"/>
        <c:tickLblPos val="nextTo"/>
        <c:crossAx val="4015021"/>
        <c:crosses val="autoZero"/>
        <c:crossBetween val="midCat"/>
        <c:dispUnits/>
      </c:valAx>
      <c:spPr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Two Sets of Data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'Data Sets'!$B$8:$B$12</c:f>
              <c:numCache>
                <c:ptCount val="5"/>
                <c:pt idx="0">
                  <c:v>441</c:v>
                </c:pt>
                <c:pt idx="1">
                  <c:v>426</c:v>
                </c:pt>
                <c:pt idx="2">
                  <c:v>432</c:v>
                </c:pt>
                <c:pt idx="3">
                  <c:v>422</c:v>
                </c:pt>
                <c:pt idx="4">
                  <c:v>444</c:v>
                </c:pt>
              </c:numCache>
            </c:numRef>
          </c:xVal>
          <c:yVal>
            <c:numRef>
              <c:f>'Data Sets'!$C$8:$C$12</c:f>
              <c:numCache>
                <c:ptCount val="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v>B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'Data Sets'!$D$8:$D$12</c:f>
              <c:numCache>
                <c:ptCount val="5"/>
                <c:pt idx="0">
                  <c:v>432</c:v>
                </c:pt>
                <c:pt idx="1">
                  <c:v>444</c:v>
                </c:pt>
                <c:pt idx="2">
                  <c:v>426</c:v>
                </c:pt>
                <c:pt idx="3">
                  <c:v>433</c:v>
                </c:pt>
                <c:pt idx="4">
                  <c:v>440</c:v>
                </c:pt>
              </c:numCache>
            </c:numRef>
          </c:xVal>
          <c:yVal>
            <c:numRef>
              <c:f>'Data Sets'!$E$8:$E$12</c:f>
              <c:numCach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yVal>
          <c:smooth val="0"/>
        </c:ser>
        <c:axId val="56781255"/>
        <c:axId val="41269248"/>
      </c:scatterChart>
      <c:valAx>
        <c:axId val="56781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269248"/>
        <c:crosses val="autoZero"/>
        <c:crossBetween val="midCat"/>
        <c:dispUnits/>
      </c:valAx>
      <c:valAx>
        <c:axId val="41269248"/>
        <c:scaling>
          <c:orientation val="minMax"/>
        </c:scaling>
        <c:axPos val="l"/>
        <c:delete val="1"/>
        <c:majorTickMark val="out"/>
        <c:minorTickMark val="none"/>
        <c:tickLblPos val="nextTo"/>
        <c:crossAx val="5678125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95250</xdr:colOff>
      <xdr:row>3</xdr:row>
      <xdr:rowOff>0</xdr:rowOff>
    </xdr:from>
    <xdr:to>
      <xdr:col>20</xdr:col>
      <xdr:colOff>228600</xdr:colOff>
      <xdr:row>11</xdr:row>
      <xdr:rowOff>133350</xdr:rowOff>
    </xdr:to>
    <xdr:graphicFrame>
      <xdr:nvGraphicFramePr>
        <xdr:cNvPr id="1" name="Chart 1"/>
        <xdr:cNvGraphicFramePr/>
      </xdr:nvGraphicFramePr>
      <xdr:xfrm>
        <a:off x="3533775" y="485775"/>
        <a:ext cx="3705225" cy="142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95250</xdr:colOff>
      <xdr:row>13</xdr:row>
      <xdr:rowOff>123825</xdr:rowOff>
    </xdr:from>
    <xdr:to>
      <xdr:col>20</xdr:col>
      <xdr:colOff>276225</xdr:colOff>
      <xdr:row>25</xdr:row>
      <xdr:rowOff>152400</xdr:rowOff>
    </xdr:to>
    <xdr:graphicFrame>
      <xdr:nvGraphicFramePr>
        <xdr:cNvPr id="2" name="Chart 2"/>
        <xdr:cNvGraphicFramePr/>
      </xdr:nvGraphicFramePr>
      <xdr:xfrm>
        <a:off x="3533775" y="2228850"/>
        <a:ext cx="3752850" cy="1971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95250</xdr:colOff>
      <xdr:row>3</xdr:row>
      <xdr:rowOff>0</xdr:rowOff>
    </xdr:from>
    <xdr:to>
      <xdr:col>18</xdr:col>
      <xdr:colOff>266700</xdr:colOff>
      <xdr:row>13</xdr:row>
      <xdr:rowOff>95250</xdr:rowOff>
    </xdr:to>
    <xdr:graphicFrame>
      <xdr:nvGraphicFramePr>
        <xdr:cNvPr id="1" name="Chart 2"/>
        <xdr:cNvGraphicFramePr/>
      </xdr:nvGraphicFramePr>
      <xdr:xfrm>
        <a:off x="3400425" y="485775"/>
        <a:ext cx="3743325" cy="171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95250</xdr:colOff>
      <xdr:row>13</xdr:row>
      <xdr:rowOff>123825</xdr:rowOff>
    </xdr:from>
    <xdr:to>
      <xdr:col>18</xdr:col>
      <xdr:colOff>276225</xdr:colOff>
      <xdr:row>25</xdr:row>
      <xdr:rowOff>152400</xdr:rowOff>
    </xdr:to>
    <xdr:graphicFrame>
      <xdr:nvGraphicFramePr>
        <xdr:cNvPr id="2" name="Chart 5"/>
        <xdr:cNvGraphicFramePr/>
      </xdr:nvGraphicFramePr>
      <xdr:xfrm>
        <a:off x="3400425" y="2228850"/>
        <a:ext cx="3752850" cy="1971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</xdr:colOff>
      <xdr:row>5</xdr:row>
      <xdr:rowOff>38100</xdr:rowOff>
    </xdr:from>
    <xdr:to>
      <xdr:col>18</xdr:col>
      <xdr:colOff>19050</xdr:colOff>
      <xdr:row>14</xdr:row>
      <xdr:rowOff>47625</xdr:rowOff>
    </xdr:to>
    <xdr:graphicFrame>
      <xdr:nvGraphicFramePr>
        <xdr:cNvPr id="1" name="Chart 3"/>
        <xdr:cNvGraphicFramePr/>
      </xdr:nvGraphicFramePr>
      <xdr:xfrm>
        <a:off x="2457450" y="847725"/>
        <a:ext cx="3952875" cy="146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4"/>
  <sheetViews>
    <sheetView tabSelected="1" workbookViewId="0" topLeftCell="A1">
      <selection activeCell="D10" sqref="D10"/>
    </sheetView>
  </sheetViews>
  <sheetFormatPr defaultColWidth="9.140625" defaultRowHeight="12.75"/>
  <cols>
    <col min="1" max="1" width="5.57421875" style="0" customWidth="1"/>
    <col min="2" max="2" width="6.7109375" style="0" customWidth="1"/>
    <col min="3" max="3" width="2.57421875" style="0" customWidth="1"/>
    <col min="4" max="4" width="5.7109375" style="0" customWidth="1"/>
    <col min="5" max="5" width="2.8515625" style="0" customWidth="1"/>
    <col min="6" max="6" width="7.140625" style="0" customWidth="1"/>
    <col min="7" max="7" width="2.8515625" style="0" customWidth="1"/>
    <col min="8" max="8" width="6.28125" style="0" customWidth="1"/>
    <col min="9" max="9" width="7.00390625" style="0" customWidth="1"/>
    <col min="10" max="10" width="4.8515625" style="0" customWidth="1"/>
    <col min="11" max="11" width="6.57421875" style="0" customWidth="1"/>
    <col min="12" max="14" width="5.140625" style="0" customWidth="1"/>
    <col min="15" max="15" width="4.7109375" style="0" customWidth="1"/>
    <col min="16" max="16" width="5.00390625" style="0" customWidth="1"/>
    <col min="17" max="17" width="4.28125" style="0" customWidth="1"/>
    <col min="18" max="18" width="5.140625" style="0" customWidth="1"/>
    <col min="19" max="19" width="3.28125" style="0" customWidth="1"/>
  </cols>
  <sheetData>
    <row r="1" ht="12.75">
      <c r="A1" s="3" t="s">
        <v>58</v>
      </c>
    </row>
    <row r="2" ht="12.75">
      <c r="A2" s="12" t="s">
        <v>37</v>
      </c>
    </row>
    <row r="3" ht="12.75">
      <c r="A3" s="10" t="s">
        <v>57</v>
      </c>
    </row>
    <row r="4" ht="12.75">
      <c r="A4" s="10"/>
    </row>
    <row r="5" ht="12.75">
      <c r="W5" s="3"/>
    </row>
    <row r="6" spans="4:8" ht="12.75">
      <c r="D6" s="8"/>
      <c r="F6" s="3" t="s">
        <v>43</v>
      </c>
      <c r="G6" s="3"/>
      <c r="H6" s="3" t="s">
        <v>5</v>
      </c>
    </row>
    <row r="7" spans="2:30" ht="12.75">
      <c r="B7" s="5" t="s">
        <v>6</v>
      </c>
      <c r="C7" s="5"/>
      <c r="D7" s="5" t="s">
        <v>39</v>
      </c>
      <c r="F7" s="14" t="s">
        <v>44</v>
      </c>
      <c r="G7" s="14"/>
      <c r="H7" s="5" t="s">
        <v>40</v>
      </c>
      <c r="I7" s="5" t="s">
        <v>41</v>
      </c>
      <c r="W7" s="1"/>
      <c r="X7" s="1"/>
      <c r="Y7" s="1"/>
      <c r="Z7" s="1"/>
      <c r="AA7" s="1"/>
      <c r="AB7" s="1"/>
      <c r="AD7" s="7" t="s">
        <v>8</v>
      </c>
    </row>
    <row r="8" spans="1:30" ht="12.75">
      <c r="A8" s="2" t="s">
        <v>9</v>
      </c>
      <c r="B8" s="6">
        <v>1.2</v>
      </c>
      <c r="C8" s="9" t="s">
        <v>13</v>
      </c>
      <c r="D8" s="6">
        <v>0.2</v>
      </c>
      <c r="F8" s="19">
        <f>D8/B8</f>
        <v>0.16666666666666669</v>
      </c>
      <c r="G8" s="13"/>
      <c r="H8">
        <f>B8-D8</f>
        <v>1</v>
      </c>
      <c r="I8">
        <f>B8+D8</f>
        <v>1.4</v>
      </c>
      <c r="AD8">
        <v>2</v>
      </c>
    </row>
    <row r="9" spans="1:30" ht="12.75">
      <c r="A9" s="2" t="s">
        <v>10</v>
      </c>
      <c r="B9" s="6">
        <v>1.8</v>
      </c>
      <c r="C9" s="9" t="s">
        <v>13</v>
      </c>
      <c r="D9" s="6">
        <v>0.2</v>
      </c>
      <c r="F9" s="19">
        <f>D9/B9</f>
        <v>0.11111111111111112</v>
      </c>
      <c r="G9" s="13"/>
      <c r="H9">
        <f>B9-D9</f>
        <v>1.6</v>
      </c>
      <c r="I9">
        <f>B9+D9</f>
        <v>2</v>
      </c>
      <c r="AD9">
        <v>2</v>
      </c>
    </row>
    <row r="10" spans="1:6" ht="12.75">
      <c r="A10" s="2"/>
      <c r="F10" s="20"/>
    </row>
    <row r="11" spans="1:6" ht="12.75">
      <c r="A11" s="2"/>
      <c r="D11" s="11"/>
      <c r="F11" s="20"/>
    </row>
    <row r="12" spans="5:6" ht="12.75">
      <c r="E12" s="2" t="s">
        <v>42</v>
      </c>
      <c r="F12" s="21">
        <f>ABS(B8-B9)/AVERAGE(B8:B9)</f>
        <v>0.4000000000000001</v>
      </c>
    </row>
    <row r="14" ht="12.75">
      <c r="A14" s="14" t="s">
        <v>48</v>
      </c>
    </row>
    <row r="15" spans="1:9" ht="12.75">
      <c r="A15" t="s">
        <v>45</v>
      </c>
      <c r="B15" t="s">
        <v>14</v>
      </c>
      <c r="D15" s="12"/>
      <c r="E15" s="17" t="s">
        <v>21</v>
      </c>
      <c r="F15" s="18">
        <f>ABS((B8-B9)/SQRT(D8^2+D9^2))</f>
        <v>2.1213203435596424</v>
      </c>
      <c r="G15" s="12"/>
      <c r="H15" s="2" t="s">
        <v>4</v>
      </c>
      <c r="I15" s="4">
        <f>2*(1-NORMSDIST(F15))</f>
        <v>0.03389473229830342</v>
      </c>
    </row>
    <row r="17" spans="1:8" ht="12.75">
      <c r="A17" s="10" t="s">
        <v>56</v>
      </c>
      <c r="C17" s="2"/>
      <c r="D17" s="11"/>
      <c r="E17" s="2"/>
      <c r="F17" s="2"/>
      <c r="G17" s="2"/>
      <c r="H17" s="4"/>
    </row>
    <row r="18" ht="12.75">
      <c r="A18" t="s">
        <v>54</v>
      </c>
    </row>
    <row r="19" spans="1:8" ht="12.75">
      <c r="A19" t="s">
        <v>55</v>
      </c>
      <c r="C19" s="2"/>
      <c r="D19" s="11"/>
      <c r="E19" s="2"/>
      <c r="F19" s="2"/>
      <c r="G19" s="2"/>
      <c r="H19" s="4"/>
    </row>
    <row r="21" ht="12.75">
      <c r="A21" t="s">
        <v>49</v>
      </c>
    </row>
    <row r="22" spans="1:3" ht="12.75">
      <c r="A22" t="s">
        <v>50</v>
      </c>
      <c r="C22" s="9"/>
    </row>
    <row r="23" spans="1:3" ht="12.75">
      <c r="A23" t="s">
        <v>51</v>
      </c>
      <c r="C23" s="9"/>
    </row>
    <row r="24" spans="1:3" ht="12.75">
      <c r="A24" t="s">
        <v>52</v>
      </c>
      <c r="C24" s="9"/>
    </row>
    <row r="25" spans="1:3" ht="12.75">
      <c r="A25" t="s">
        <v>53</v>
      </c>
      <c r="C25" s="9"/>
    </row>
    <row r="28" ht="12.75">
      <c r="B28" s="3" t="s">
        <v>20</v>
      </c>
    </row>
    <row r="30" ht="12.75">
      <c r="B30" t="s">
        <v>0</v>
      </c>
    </row>
    <row r="32" spans="4:16" ht="12.75">
      <c r="D32" s="1" t="s">
        <v>1</v>
      </c>
      <c r="E32" s="1" t="s">
        <v>2</v>
      </c>
      <c r="F32" s="1"/>
      <c r="G32" s="1"/>
      <c r="I32" s="1" t="s">
        <v>3</v>
      </c>
      <c r="J32" s="1" t="s">
        <v>2</v>
      </c>
      <c r="L32" s="1"/>
      <c r="M32" s="1"/>
      <c r="O32" s="1"/>
      <c r="P32" s="1"/>
    </row>
    <row r="34" spans="4:10" ht="12.75">
      <c r="D34">
        <f>$B$8-4*$D$8</f>
        <v>0.3999999999999999</v>
      </c>
      <c r="E34">
        <f aca="true" t="shared" si="0" ref="E34:E54">(1/($D$8*SQRT(2*PI())))*EXP(-(D34-$B$8)*(D34-$B$8)/(2*$D$8^2))</f>
        <v>0.0006691511288244268</v>
      </c>
      <c r="I34">
        <f>$B$9-4*$D$9</f>
        <v>1</v>
      </c>
      <c r="J34">
        <f aca="true" t="shared" si="1" ref="J34:J54">(1/($D$9*SQRT(2*PI())))*EXP(-(I34-$B$9)*(I34-$B$9)/(2*$D$9^2))</f>
        <v>0.0006691511288244268</v>
      </c>
    </row>
    <row r="35" spans="4:10" ht="12.75">
      <c r="D35">
        <f aca="true" t="shared" si="2" ref="D35:D54">D34+0.4*$D$8</f>
        <v>0.4799999999999999</v>
      </c>
      <c r="E35">
        <f t="shared" si="0"/>
        <v>0.003059509650568865</v>
      </c>
      <c r="I35">
        <f aca="true" t="shared" si="3" ref="I35:I54">I34+0.4*$D$9</f>
        <v>1.08</v>
      </c>
      <c r="J35">
        <f t="shared" si="1"/>
        <v>0.003059509650568865</v>
      </c>
    </row>
    <row r="36" spans="4:10" ht="12.75">
      <c r="D36">
        <f t="shared" si="2"/>
        <v>0.5599999999999999</v>
      </c>
      <c r="E36">
        <f t="shared" si="0"/>
        <v>0.011920441007324221</v>
      </c>
      <c r="I36">
        <f t="shared" si="3"/>
        <v>1.1600000000000001</v>
      </c>
      <c r="J36">
        <f t="shared" si="1"/>
        <v>0.011920441007324242</v>
      </c>
    </row>
    <row r="37" spans="4:10" ht="12.75">
      <c r="D37">
        <f t="shared" si="2"/>
        <v>0.6399999999999999</v>
      </c>
      <c r="E37">
        <f t="shared" si="0"/>
        <v>0.03957725791489982</v>
      </c>
      <c r="I37">
        <f t="shared" si="3"/>
        <v>1.2400000000000002</v>
      </c>
      <c r="J37">
        <f t="shared" si="1"/>
        <v>0.039577257914899945</v>
      </c>
    </row>
    <row r="38" spans="4:10" ht="12.75">
      <c r="D38">
        <f t="shared" si="2"/>
        <v>0.72</v>
      </c>
      <c r="E38">
        <f t="shared" si="0"/>
        <v>0.11197265147421455</v>
      </c>
      <c r="I38">
        <f t="shared" si="3"/>
        <v>1.3200000000000003</v>
      </c>
      <c r="J38">
        <f t="shared" si="1"/>
        <v>0.11197265147421484</v>
      </c>
    </row>
    <row r="39" spans="4:10" ht="12.75">
      <c r="D39">
        <f t="shared" si="2"/>
        <v>0.8</v>
      </c>
      <c r="E39">
        <f t="shared" si="0"/>
        <v>0.2699548325659406</v>
      </c>
      <c r="I39">
        <f t="shared" si="3"/>
        <v>1.4000000000000004</v>
      </c>
      <c r="J39">
        <f t="shared" si="1"/>
        <v>0.2699548325659412</v>
      </c>
    </row>
    <row r="40" spans="4:10" ht="12.75">
      <c r="D40">
        <f t="shared" si="2"/>
        <v>0.8800000000000001</v>
      </c>
      <c r="E40">
        <f t="shared" si="0"/>
        <v>0.5546041733972787</v>
      </c>
      <c r="I40">
        <f t="shared" si="3"/>
        <v>1.4800000000000004</v>
      </c>
      <c r="J40">
        <f t="shared" si="1"/>
        <v>0.5546041733972796</v>
      </c>
    </row>
    <row r="41" spans="4:10" ht="12.75">
      <c r="D41">
        <f t="shared" si="2"/>
        <v>0.9600000000000002</v>
      </c>
      <c r="E41">
        <f t="shared" si="0"/>
        <v>0.9709302749160662</v>
      </c>
      <c r="I41">
        <f t="shared" si="3"/>
        <v>1.5600000000000005</v>
      </c>
      <c r="J41">
        <f t="shared" si="1"/>
        <v>0.9709302749160674</v>
      </c>
    </row>
    <row r="42" spans="4:10" ht="12.75">
      <c r="D42">
        <f t="shared" si="2"/>
        <v>1.0400000000000003</v>
      </c>
      <c r="E42">
        <f t="shared" si="0"/>
        <v>1.4484577638074156</v>
      </c>
      <c r="I42">
        <f t="shared" si="3"/>
        <v>1.6400000000000006</v>
      </c>
      <c r="J42">
        <f t="shared" si="1"/>
        <v>1.448457763807417</v>
      </c>
    </row>
    <row r="43" spans="4:10" ht="12.75">
      <c r="D43">
        <f t="shared" si="2"/>
        <v>1.1200000000000003</v>
      </c>
      <c r="E43">
        <f t="shared" si="0"/>
        <v>1.8413507015166182</v>
      </c>
      <c r="I43">
        <f t="shared" si="3"/>
        <v>1.7200000000000006</v>
      </c>
      <c r="J43">
        <f t="shared" si="1"/>
        <v>1.8413507015166188</v>
      </c>
    </row>
    <row r="44" spans="4:10" ht="12.75">
      <c r="D44">
        <f t="shared" si="2"/>
        <v>1.2000000000000004</v>
      </c>
      <c r="E44">
        <f t="shared" si="0"/>
        <v>1.9947114020071635</v>
      </c>
      <c r="I44">
        <f t="shared" si="3"/>
        <v>1.8000000000000007</v>
      </c>
      <c r="J44">
        <f t="shared" si="1"/>
        <v>1.9947114020071635</v>
      </c>
    </row>
    <row r="45" spans="4:10" ht="12.75">
      <c r="D45">
        <f t="shared" si="2"/>
        <v>1.2800000000000005</v>
      </c>
      <c r="E45">
        <f t="shared" si="0"/>
        <v>1.8413507015166148</v>
      </c>
      <c r="I45">
        <f t="shared" si="3"/>
        <v>1.8800000000000008</v>
      </c>
      <c r="J45">
        <f t="shared" si="1"/>
        <v>1.841350701516614</v>
      </c>
    </row>
    <row r="46" spans="4:10" ht="12.75">
      <c r="D46">
        <f t="shared" si="2"/>
        <v>1.3600000000000005</v>
      </c>
      <c r="E46">
        <f t="shared" si="0"/>
        <v>1.4484577638074105</v>
      </c>
      <c r="I46">
        <f t="shared" si="3"/>
        <v>1.9600000000000009</v>
      </c>
      <c r="J46">
        <f t="shared" si="1"/>
        <v>1.4484577638074092</v>
      </c>
    </row>
    <row r="47" spans="4:10" ht="12.75">
      <c r="D47">
        <f t="shared" si="2"/>
        <v>1.4400000000000006</v>
      </c>
      <c r="E47">
        <f t="shared" si="0"/>
        <v>0.970930274916061</v>
      </c>
      <c r="I47">
        <f t="shared" si="3"/>
        <v>2.040000000000001</v>
      </c>
      <c r="J47">
        <f t="shared" si="1"/>
        <v>0.9709302749160598</v>
      </c>
    </row>
    <row r="48" spans="4:10" ht="12.75">
      <c r="D48">
        <f t="shared" si="2"/>
        <v>1.5200000000000007</v>
      </c>
      <c r="E48">
        <f t="shared" si="0"/>
        <v>0.5546041733972747</v>
      </c>
      <c r="I48">
        <f t="shared" si="3"/>
        <v>2.120000000000001</v>
      </c>
      <c r="J48">
        <f t="shared" si="1"/>
        <v>0.5546041733972737</v>
      </c>
    </row>
    <row r="49" spans="4:10" ht="12.75">
      <c r="D49">
        <f t="shared" si="2"/>
        <v>1.6000000000000008</v>
      </c>
      <c r="E49">
        <f t="shared" si="0"/>
        <v>0.2699548325659382</v>
      </c>
      <c r="I49">
        <f t="shared" si="3"/>
        <v>2.200000000000001</v>
      </c>
      <c r="J49">
        <f t="shared" si="1"/>
        <v>0.2699548325659376</v>
      </c>
    </row>
    <row r="50" spans="4:10" ht="12.75">
      <c r="D50">
        <f t="shared" si="2"/>
        <v>1.6800000000000008</v>
      </c>
      <c r="E50">
        <f t="shared" si="0"/>
        <v>0.1119726514742134</v>
      </c>
      <c r="I50">
        <f t="shared" si="3"/>
        <v>2.280000000000001</v>
      </c>
      <c r="J50">
        <f t="shared" si="1"/>
        <v>0.1119726514742131</v>
      </c>
    </row>
    <row r="51" spans="4:10" ht="12.75">
      <c r="D51">
        <f t="shared" si="2"/>
        <v>1.760000000000001</v>
      </c>
      <c r="E51">
        <f t="shared" si="0"/>
        <v>0.03957725791489933</v>
      </c>
      <c r="I51">
        <f t="shared" si="3"/>
        <v>2.360000000000001</v>
      </c>
      <c r="J51">
        <f t="shared" si="1"/>
        <v>0.03957725791489919</v>
      </c>
    </row>
    <row r="52" spans="4:10" ht="12.75">
      <c r="D52">
        <f t="shared" si="2"/>
        <v>1.840000000000001</v>
      </c>
      <c r="E52">
        <f t="shared" si="0"/>
        <v>0.011920441007324032</v>
      </c>
      <c r="I52">
        <f t="shared" si="3"/>
        <v>2.4400000000000013</v>
      </c>
      <c r="J52">
        <f t="shared" si="1"/>
        <v>0.01192044100732399</v>
      </c>
    </row>
    <row r="53" spans="4:10" ht="12.75">
      <c r="D53">
        <f t="shared" si="2"/>
        <v>1.920000000000001</v>
      </c>
      <c r="E53">
        <f t="shared" si="0"/>
        <v>0.0030595096505688056</v>
      </c>
      <c r="I53">
        <f t="shared" si="3"/>
        <v>2.5200000000000014</v>
      </c>
      <c r="J53">
        <f t="shared" si="1"/>
        <v>0.0030595096505687943</v>
      </c>
    </row>
    <row r="54" spans="4:10" ht="12.75">
      <c r="D54">
        <f t="shared" si="2"/>
        <v>2.000000000000001</v>
      </c>
      <c r="E54">
        <f t="shared" si="0"/>
        <v>0.0006691511288244161</v>
      </c>
      <c r="I54">
        <f t="shared" si="3"/>
        <v>2.6000000000000014</v>
      </c>
      <c r="J54">
        <f t="shared" si="1"/>
        <v>0.0006691511288244089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54"/>
  <sheetViews>
    <sheetView workbookViewId="0" topLeftCell="A1">
      <selection activeCell="E20" sqref="E20"/>
    </sheetView>
  </sheetViews>
  <sheetFormatPr defaultColWidth="9.140625" defaultRowHeight="12.75"/>
  <cols>
    <col min="1" max="2" width="6.7109375" style="0" customWidth="1"/>
    <col min="3" max="3" width="3.00390625" style="0" customWidth="1"/>
    <col min="4" max="4" width="5.7109375" style="0" customWidth="1"/>
    <col min="5" max="5" width="7.00390625" style="0" customWidth="1"/>
    <col min="6" max="6" width="6.57421875" style="0" customWidth="1"/>
    <col min="7" max="7" width="7.00390625" style="0" customWidth="1"/>
    <col min="8" max="8" width="6.8515625" style="0" customWidth="1"/>
    <col min="9" max="9" width="6.57421875" style="0" customWidth="1"/>
    <col min="10" max="12" width="5.140625" style="0" customWidth="1"/>
    <col min="13" max="13" width="4.7109375" style="0" customWidth="1"/>
    <col min="14" max="14" width="5.00390625" style="0" customWidth="1"/>
    <col min="15" max="15" width="4.28125" style="0" customWidth="1"/>
    <col min="16" max="16" width="5.140625" style="0" customWidth="1"/>
    <col min="17" max="17" width="3.28125" style="0" customWidth="1"/>
  </cols>
  <sheetData>
    <row r="1" ht="12.75">
      <c r="A1" s="3" t="s">
        <v>59</v>
      </c>
    </row>
    <row r="2" ht="12.75">
      <c r="A2" s="12" t="s">
        <v>37</v>
      </c>
    </row>
    <row r="3" ht="12.75">
      <c r="A3" s="10" t="s">
        <v>57</v>
      </c>
    </row>
    <row r="4" ht="12.75">
      <c r="A4" s="10" t="s">
        <v>38</v>
      </c>
    </row>
    <row r="5" ht="12.75">
      <c r="U5" s="3"/>
    </row>
    <row r="6" spans="4:6" ht="12.75">
      <c r="D6" s="8"/>
      <c r="F6" s="3" t="s">
        <v>5</v>
      </c>
    </row>
    <row r="7" spans="2:28" ht="12.75">
      <c r="B7" s="5" t="s">
        <v>6</v>
      </c>
      <c r="C7" s="5"/>
      <c r="D7" s="5" t="s">
        <v>39</v>
      </c>
      <c r="F7" s="5" t="s">
        <v>40</v>
      </c>
      <c r="G7" s="5" t="s">
        <v>41</v>
      </c>
      <c r="U7" s="1"/>
      <c r="V7" s="1"/>
      <c r="W7" s="1"/>
      <c r="X7" s="1"/>
      <c r="Y7" s="1"/>
      <c r="Z7" s="1"/>
      <c r="AB7" s="7"/>
    </row>
    <row r="8" spans="1:7" ht="12.75">
      <c r="A8" s="2" t="s">
        <v>9</v>
      </c>
      <c r="B8" s="6">
        <v>5</v>
      </c>
      <c r="C8" s="9" t="s">
        <v>13</v>
      </c>
      <c r="D8" s="6">
        <v>2</v>
      </c>
      <c r="F8">
        <f>B8-D8</f>
        <v>3</v>
      </c>
      <c r="G8">
        <f>B8+D8</f>
        <v>7</v>
      </c>
    </row>
    <row r="9" spans="1:7" ht="12.75">
      <c r="A9" s="2" t="s">
        <v>10</v>
      </c>
      <c r="B9" s="6">
        <v>13</v>
      </c>
      <c r="C9" s="9" t="s">
        <v>13</v>
      </c>
      <c r="D9" s="6">
        <v>5</v>
      </c>
      <c r="F9">
        <f>B9-D9</f>
        <v>8</v>
      </c>
      <c r="G9">
        <f>B9+D9</f>
        <v>18</v>
      </c>
    </row>
    <row r="10" spans="1:7" ht="12.75">
      <c r="A10" s="2" t="s">
        <v>11</v>
      </c>
      <c r="B10" s="6">
        <v>11</v>
      </c>
      <c r="C10" s="9" t="s">
        <v>13</v>
      </c>
      <c r="D10" s="6">
        <v>4</v>
      </c>
      <c r="F10">
        <f>B10-D10</f>
        <v>7</v>
      </c>
      <c r="G10">
        <f>B10+D10</f>
        <v>15</v>
      </c>
    </row>
    <row r="11" spans="1:7" ht="12.75">
      <c r="A11" s="2" t="s">
        <v>12</v>
      </c>
      <c r="B11" s="6">
        <v>17</v>
      </c>
      <c r="C11" s="9" t="s">
        <v>13</v>
      </c>
      <c r="D11" s="6">
        <v>3</v>
      </c>
      <c r="F11">
        <f>B11-D11</f>
        <v>14</v>
      </c>
      <c r="G11">
        <f>B11+D11</f>
        <v>20</v>
      </c>
    </row>
    <row r="13" ht="12.75">
      <c r="A13" s="15" t="s">
        <v>48</v>
      </c>
    </row>
    <row r="14" spans="1:7" ht="12.75">
      <c r="A14" t="s">
        <v>17</v>
      </c>
      <c r="C14" s="2" t="s">
        <v>25</v>
      </c>
      <c r="D14" s="11">
        <f>ABS((B9-B10)/SQRT(D9^2+D10^2))</f>
        <v>0.31234752377721214</v>
      </c>
      <c r="E14" s="2" t="s">
        <v>4</v>
      </c>
      <c r="F14" s="4">
        <f aca="true" t="shared" si="0" ref="F14:F19">2*(1-NORMSDIST(D14))</f>
        <v>0.7547765571250951</v>
      </c>
      <c r="G14" t="s">
        <v>29</v>
      </c>
    </row>
    <row r="15" spans="1:7" ht="12.75">
      <c r="A15" t="s">
        <v>19</v>
      </c>
      <c r="C15" s="2" t="s">
        <v>26</v>
      </c>
      <c r="D15" s="11">
        <f>ABS((B9-B11)/SQRT(D9^2+D11^2))</f>
        <v>0.6859943405700353</v>
      </c>
      <c r="E15" s="2" t="s">
        <v>4</v>
      </c>
      <c r="F15" s="4">
        <f t="shared" si="0"/>
        <v>0.49271653186702236</v>
      </c>
      <c r="G15" t="s">
        <v>34</v>
      </c>
    </row>
    <row r="16" spans="1:7" ht="12.75">
      <c r="A16" t="s">
        <v>18</v>
      </c>
      <c r="C16" s="2" t="s">
        <v>24</v>
      </c>
      <c r="D16" s="11">
        <f>ABS((B10-B11)/SQRT(D10^2+D11^2))</f>
        <v>1.2</v>
      </c>
      <c r="E16" s="2" t="s">
        <v>4</v>
      </c>
      <c r="F16" s="4">
        <f t="shared" si="0"/>
        <v>0.23013946343541503</v>
      </c>
      <c r="G16" t="s">
        <v>30</v>
      </c>
    </row>
    <row r="17" spans="1:7" ht="12.75">
      <c r="A17" t="s">
        <v>15</v>
      </c>
      <c r="C17" s="2" t="s">
        <v>22</v>
      </c>
      <c r="D17" s="11">
        <f>ABS((B8-B10)/SQRT(D8^2+D10^2))</f>
        <v>1.3416407864998738</v>
      </c>
      <c r="E17" s="2" t="s">
        <v>4</v>
      </c>
      <c r="F17" s="4">
        <f t="shared" si="0"/>
        <v>0.17971261750775858</v>
      </c>
      <c r="G17" t="s">
        <v>31</v>
      </c>
    </row>
    <row r="18" spans="1:7" ht="12.75">
      <c r="A18" t="s">
        <v>14</v>
      </c>
      <c r="C18" s="2" t="s">
        <v>21</v>
      </c>
      <c r="D18" s="11">
        <f>ABS((B8-B9)/SQRT(D8^2+D9^2))</f>
        <v>1.4855627054164149</v>
      </c>
      <c r="E18" s="2" t="s">
        <v>4</v>
      </c>
      <c r="F18" s="4">
        <f t="shared" si="0"/>
        <v>0.13739488894209728</v>
      </c>
      <c r="G18" t="s">
        <v>32</v>
      </c>
    </row>
    <row r="19" spans="1:7" ht="12.75">
      <c r="A19" t="s">
        <v>16</v>
      </c>
      <c r="C19" s="2" t="s">
        <v>23</v>
      </c>
      <c r="D19" s="11">
        <f>ABS((B8-B11)/SQRT(D8^2+D11^2))</f>
        <v>3.328201177351375</v>
      </c>
      <c r="E19" s="2" t="s">
        <v>4</v>
      </c>
      <c r="F19" s="4">
        <f t="shared" si="0"/>
        <v>0.0008742003015540512</v>
      </c>
      <c r="G19" t="s">
        <v>33</v>
      </c>
    </row>
    <row r="21" ht="12.75">
      <c r="A21" t="s">
        <v>49</v>
      </c>
    </row>
    <row r="22" spans="1:3" ht="12.75">
      <c r="A22" t="s">
        <v>50</v>
      </c>
      <c r="C22" s="9"/>
    </row>
    <row r="23" spans="1:3" ht="12.75">
      <c r="A23" t="s">
        <v>51</v>
      </c>
      <c r="C23" s="9"/>
    </row>
    <row r="24" spans="1:3" ht="12.75">
      <c r="A24" t="s">
        <v>52</v>
      </c>
      <c r="C24" s="9"/>
    </row>
    <row r="25" spans="1:3" ht="12.75">
      <c r="A25" t="s">
        <v>53</v>
      </c>
      <c r="C25" s="9"/>
    </row>
    <row r="28" ht="12.75">
      <c r="B28" s="3" t="s">
        <v>20</v>
      </c>
    </row>
    <row r="30" ht="12.75">
      <c r="B30" t="s">
        <v>0</v>
      </c>
    </row>
    <row r="32" spans="4:14" ht="12.75">
      <c r="D32" s="1" t="s">
        <v>1</v>
      </c>
      <c r="E32" s="1" t="s">
        <v>2</v>
      </c>
      <c r="G32" s="1" t="s">
        <v>3</v>
      </c>
      <c r="H32" s="1" t="s">
        <v>2</v>
      </c>
      <c r="J32" s="1" t="s">
        <v>7</v>
      </c>
      <c r="K32" s="1" t="s">
        <v>2</v>
      </c>
      <c r="M32" s="1" t="s">
        <v>27</v>
      </c>
      <c r="N32" s="1" t="s">
        <v>2</v>
      </c>
    </row>
    <row r="34" spans="4:14" ht="12.75">
      <c r="D34">
        <f>$B$8-4*$D$8</f>
        <v>-3</v>
      </c>
      <c r="E34">
        <f aca="true" t="shared" si="1" ref="E34:E54">(1/($D$8*SQRT(2*PI())))*EXP(-(D34-$B$8)*(D34-$B$8)/(2*$D$8^2))</f>
        <v>6.691511288244268E-05</v>
      </c>
      <c r="G34">
        <f>$B$9-4*$D$9</f>
        <v>-7</v>
      </c>
      <c r="H34">
        <f aca="true" t="shared" si="2" ref="H34:H54">(1/($D$9*SQRT(2*PI())))*EXP(-(G34-$B$9)*(G34-$B$9)/(2*$D$9^2))</f>
        <v>2.6766045152977075E-05</v>
      </c>
      <c r="J34">
        <f>$B$10-4*$D$10</f>
        <v>-5</v>
      </c>
      <c r="K34">
        <f aca="true" t="shared" si="3" ref="K34:K54">(1/($D$10*SQRT(2*PI())))*EXP(-(J34-$B$10)*(J34-$B$10)/(2*$D$10^2))</f>
        <v>3.345755644122134E-05</v>
      </c>
      <c r="M34">
        <f>$B$11-4*$D$11</f>
        <v>5</v>
      </c>
      <c r="N34">
        <f aca="true" t="shared" si="4" ref="N34:N54">(1/($D$11*SQRT(2*PI())))*EXP(-(M34-$B$11)*(M34-$B$11)/(2*$D$11^2))</f>
        <v>4.461007525496179E-05</v>
      </c>
    </row>
    <row r="35" spans="4:14" ht="12.75">
      <c r="D35">
        <f aca="true" t="shared" si="5" ref="D35:D54">D34+0.4*$D$8</f>
        <v>-2.2</v>
      </c>
      <c r="E35">
        <f t="shared" si="1"/>
        <v>0.00030595096505688595</v>
      </c>
      <c r="G35">
        <f aca="true" t="shared" si="6" ref="G35:G54">G34+0.4*$D$9</f>
        <v>-5</v>
      </c>
      <c r="H35">
        <f t="shared" si="2"/>
        <v>0.0001223803860227544</v>
      </c>
      <c r="J35">
        <f aca="true" t="shared" si="7" ref="J35:J54">J34+0.4*$D$10</f>
        <v>-3.4</v>
      </c>
      <c r="K35">
        <f t="shared" si="3"/>
        <v>0.00015297548252844297</v>
      </c>
      <c r="M35">
        <f aca="true" t="shared" si="8" ref="M35:M54">M34+0.4*$D$11</f>
        <v>6.2</v>
      </c>
      <c r="N35">
        <f t="shared" si="4"/>
        <v>0.00020396731003792398</v>
      </c>
    </row>
    <row r="36" spans="4:14" ht="12.75">
      <c r="D36">
        <f t="shared" si="5"/>
        <v>-1.4000000000000001</v>
      </c>
      <c r="E36">
        <f t="shared" si="1"/>
        <v>0.0011920441007324202</v>
      </c>
      <c r="G36">
        <f t="shared" si="6"/>
        <v>-3</v>
      </c>
      <c r="H36">
        <f t="shared" si="2"/>
        <v>0.00047681764029296853</v>
      </c>
      <c r="J36">
        <f t="shared" si="7"/>
        <v>-1.7999999999999998</v>
      </c>
      <c r="K36">
        <f t="shared" si="3"/>
        <v>0.0005960220503662101</v>
      </c>
      <c r="M36">
        <f t="shared" si="8"/>
        <v>7.4</v>
      </c>
      <c r="N36">
        <f t="shared" si="4"/>
        <v>0.0007946960671549475</v>
      </c>
    </row>
    <row r="37" spans="4:14" ht="12.75">
      <c r="D37">
        <f t="shared" si="5"/>
        <v>-0.6000000000000001</v>
      </c>
      <c r="E37">
        <f t="shared" si="1"/>
        <v>0.003957725791489984</v>
      </c>
      <c r="G37">
        <f t="shared" si="6"/>
        <v>-1</v>
      </c>
      <c r="H37">
        <f t="shared" si="2"/>
        <v>0.001583090316595993</v>
      </c>
      <c r="J37">
        <f t="shared" si="7"/>
        <v>-0.19999999999999973</v>
      </c>
      <c r="K37">
        <f t="shared" si="3"/>
        <v>0.001978862895744992</v>
      </c>
      <c r="M37">
        <f t="shared" si="8"/>
        <v>8.600000000000001</v>
      </c>
      <c r="N37">
        <f t="shared" si="4"/>
        <v>0.0026384838609933253</v>
      </c>
    </row>
    <row r="38" spans="4:14" ht="12.75">
      <c r="D38">
        <f t="shared" si="5"/>
        <v>0.19999999999999996</v>
      </c>
      <c r="E38">
        <f t="shared" si="1"/>
        <v>0.01119726514742145</v>
      </c>
      <c r="G38">
        <f t="shared" si="6"/>
        <v>1</v>
      </c>
      <c r="H38">
        <f t="shared" si="2"/>
        <v>0.00447890605896858</v>
      </c>
      <c r="J38">
        <f t="shared" si="7"/>
        <v>1.4000000000000004</v>
      </c>
      <c r="K38">
        <f t="shared" si="3"/>
        <v>0.005598632573710725</v>
      </c>
      <c r="M38">
        <f t="shared" si="8"/>
        <v>9.8</v>
      </c>
      <c r="N38">
        <f t="shared" si="4"/>
        <v>0.007464843431614304</v>
      </c>
    </row>
    <row r="39" spans="4:14" ht="12.75">
      <c r="D39">
        <f t="shared" si="5"/>
        <v>1</v>
      </c>
      <c r="E39">
        <f t="shared" si="1"/>
        <v>0.02699548325659403</v>
      </c>
      <c r="G39">
        <f t="shared" si="6"/>
        <v>3</v>
      </c>
      <c r="H39">
        <f t="shared" si="2"/>
        <v>0.010798193302637612</v>
      </c>
      <c r="J39">
        <f t="shared" si="7"/>
        <v>3.0000000000000004</v>
      </c>
      <c r="K39">
        <f t="shared" si="3"/>
        <v>0.013497741628297016</v>
      </c>
      <c r="M39">
        <f t="shared" si="8"/>
        <v>11</v>
      </c>
      <c r="N39">
        <f t="shared" si="4"/>
        <v>0.017996988837729353</v>
      </c>
    </row>
    <row r="40" spans="4:14" ht="12.75">
      <c r="D40">
        <f t="shared" si="5"/>
        <v>1.8</v>
      </c>
      <c r="E40">
        <f t="shared" si="1"/>
        <v>0.05546041733972777</v>
      </c>
      <c r="G40">
        <f t="shared" si="6"/>
        <v>5</v>
      </c>
      <c r="H40">
        <f t="shared" si="2"/>
        <v>0.022184166935891116</v>
      </c>
      <c r="J40">
        <f t="shared" si="7"/>
        <v>4.6000000000000005</v>
      </c>
      <c r="K40">
        <f t="shared" si="3"/>
        <v>0.027730208669863896</v>
      </c>
      <c r="M40">
        <f t="shared" si="8"/>
        <v>12.2</v>
      </c>
      <c r="N40">
        <f t="shared" si="4"/>
        <v>0.036973611559818514</v>
      </c>
    </row>
    <row r="41" spans="4:14" ht="12.75">
      <c r="D41">
        <f t="shared" si="5"/>
        <v>2.6</v>
      </c>
      <c r="E41">
        <f t="shared" si="1"/>
        <v>0.09709302749160648</v>
      </c>
      <c r="G41">
        <f t="shared" si="6"/>
        <v>7</v>
      </c>
      <c r="H41">
        <f t="shared" si="2"/>
        <v>0.0388372109966426</v>
      </c>
      <c r="J41">
        <f t="shared" si="7"/>
        <v>6.200000000000001</v>
      </c>
      <c r="K41">
        <f t="shared" si="3"/>
        <v>0.04854651374580326</v>
      </c>
      <c r="M41">
        <f t="shared" si="8"/>
        <v>13.399999999999999</v>
      </c>
      <c r="N41">
        <f t="shared" si="4"/>
        <v>0.06472868499440429</v>
      </c>
    </row>
    <row r="42" spans="4:14" ht="12.75">
      <c r="D42">
        <f t="shared" si="5"/>
        <v>3.4000000000000004</v>
      </c>
      <c r="E42">
        <f t="shared" si="1"/>
        <v>0.1448457763807414</v>
      </c>
      <c r="G42">
        <f t="shared" si="6"/>
        <v>9</v>
      </c>
      <c r="H42">
        <f t="shared" si="2"/>
        <v>0.057938310552296556</v>
      </c>
      <c r="J42">
        <f t="shared" si="7"/>
        <v>7.800000000000001</v>
      </c>
      <c r="K42">
        <f t="shared" si="3"/>
        <v>0.0724228881903707</v>
      </c>
      <c r="M42">
        <f t="shared" si="8"/>
        <v>14.599999999999998</v>
      </c>
      <c r="N42">
        <f t="shared" si="4"/>
        <v>0.0965638509204942</v>
      </c>
    </row>
    <row r="43" spans="4:14" ht="12.75">
      <c r="D43">
        <f t="shared" si="5"/>
        <v>4.2</v>
      </c>
      <c r="E43">
        <f t="shared" si="1"/>
        <v>0.1841350701516617</v>
      </c>
      <c r="G43">
        <f t="shared" si="6"/>
        <v>11</v>
      </c>
      <c r="H43">
        <f t="shared" si="2"/>
        <v>0.07365402806066468</v>
      </c>
      <c r="J43">
        <f t="shared" si="7"/>
        <v>9.4</v>
      </c>
      <c r="K43">
        <f t="shared" si="3"/>
        <v>0.09206753507583085</v>
      </c>
      <c r="M43">
        <f t="shared" si="8"/>
        <v>15.799999999999997</v>
      </c>
      <c r="N43">
        <f t="shared" si="4"/>
        <v>0.12275671343444107</v>
      </c>
    </row>
    <row r="44" spans="4:14" ht="12.75">
      <c r="D44">
        <f t="shared" si="5"/>
        <v>5</v>
      </c>
      <c r="E44">
        <f t="shared" si="1"/>
        <v>0.19947114020071635</v>
      </c>
      <c r="G44">
        <f t="shared" si="6"/>
        <v>13</v>
      </c>
      <c r="H44">
        <f t="shared" si="2"/>
        <v>0.07978845608028655</v>
      </c>
      <c r="J44">
        <f t="shared" si="7"/>
        <v>11</v>
      </c>
      <c r="K44">
        <f t="shared" si="3"/>
        <v>0.09973557010035818</v>
      </c>
      <c r="M44">
        <f t="shared" si="8"/>
        <v>16.999999999999996</v>
      </c>
      <c r="N44">
        <f t="shared" si="4"/>
        <v>0.1329807601338109</v>
      </c>
    </row>
    <row r="45" spans="4:14" ht="12.75">
      <c r="D45">
        <f t="shared" si="5"/>
        <v>5.8</v>
      </c>
      <c r="E45">
        <f t="shared" si="1"/>
        <v>0.1841350701516617</v>
      </c>
      <c r="G45">
        <f t="shared" si="6"/>
        <v>15</v>
      </c>
      <c r="H45">
        <f t="shared" si="2"/>
        <v>0.07365402806066468</v>
      </c>
      <c r="J45">
        <f t="shared" si="7"/>
        <v>12.6</v>
      </c>
      <c r="K45">
        <f t="shared" si="3"/>
        <v>0.09206753507583085</v>
      </c>
      <c r="M45">
        <f t="shared" si="8"/>
        <v>18.199999999999996</v>
      </c>
      <c r="N45">
        <f t="shared" si="4"/>
        <v>0.1227567134344412</v>
      </c>
    </row>
    <row r="46" spans="4:14" ht="12.75">
      <c r="D46">
        <f t="shared" si="5"/>
        <v>6.6</v>
      </c>
      <c r="E46">
        <f t="shared" si="1"/>
        <v>0.1448457763807414</v>
      </c>
      <c r="G46">
        <f t="shared" si="6"/>
        <v>17</v>
      </c>
      <c r="H46">
        <f t="shared" si="2"/>
        <v>0.057938310552296556</v>
      </c>
      <c r="J46">
        <f t="shared" si="7"/>
        <v>14.2</v>
      </c>
      <c r="K46">
        <f t="shared" si="3"/>
        <v>0.0724228881903707</v>
      </c>
      <c r="M46">
        <f t="shared" si="8"/>
        <v>19.399999999999995</v>
      </c>
      <c r="N46">
        <f t="shared" si="4"/>
        <v>0.0965638509204944</v>
      </c>
    </row>
    <row r="47" spans="4:14" ht="12.75">
      <c r="D47">
        <f t="shared" si="5"/>
        <v>7.3999999999999995</v>
      </c>
      <c r="E47">
        <f t="shared" si="1"/>
        <v>0.09709302749160652</v>
      </c>
      <c r="G47">
        <f t="shared" si="6"/>
        <v>19</v>
      </c>
      <c r="H47">
        <f t="shared" si="2"/>
        <v>0.0388372109966426</v>
      </c>
      <c r="J47">
        <f t="shared" si="7"/>
        <v>15.799999999999999</v>
      </c>
      <c r="K47">
        <f t="shared" si="3"/>
        <v>0.04854651374580326</v>
      </c>
      <c r="M47">
        <f t="shared" si="8"/>
        <v>20.599999999999994</v>
      </c>
      <c r="N47">
        <f t="shared" si="4"/>
        <v>0.06472868499440447</v>
      </c>
    </row>
    <row r="48" spans="4:14" ht="12.75">
      <c r="D48">
        <f t="shared" si="5"/>
        <v>8.2</v>
      </c>
      <c r="E48">
        <f t="shared" si="1"/>
        <v>0.05546041733972781</v>
      </c>
      <c r="G48">
        <f t="shared" si="6"/>
        <v>21</v>
      </c>
      <c r="H48">
        <f t="shared" si="2"/>
        <v>0.022184166935891116</v>
      </c>
      <c r="J48">
        <f t="shared" si="7"/>
        <v>17.4</v>
      </c>
      <c r="K48">
        <f t="shared" si="3"/>
        <v>0.027730208669863907</v>
      </c>
      <c r="M48">
        <f t="shared" si="8"/>
        <v>21.799999999999994</v>
      </c>
      <c r="N48">
        <f t="shared" si="4"/>
        <v>0.036973611559818646</v>
      </c>
    </row>
    <row r="49" spans="4:14" ht="12.75">
      <c r="D49">
        <f t="shared" si="5"/>
        <v>9</v>
      </c>
      <c r="E49">
        <f t="shared" si="1"/>
        <v>0.02699548325659403</v>
      </c>
      <c r="G49">
        <f t="shared" si="6"/>
        <v>23</v>
      </c>
      <c r="H49">
        <f t="shared" si="2"/>
        <v>0.010798193302637612</v>
      </c>
      <c r="J49">
        <f t="shared" si="7"/>
        <v>19</v>
      </c>
      <c r="K49">
        <f t="shared" si="3"/>
        <v>0.013497741628297016</v>
      </c>
      <c r="M49">
        <f t="shared" si="8"/>
        <v>22.999999999999993</v>
      </c>
      <c r="N49">
        <f t="shared" si="4"/>
        <v>0.017996988837729436</v>
      </c>
    </row>
    <row r="50" spans="4:14" ht="12.75">
      <c r="D50">
        <f t="shared" si="5"/>
        <v>9.8</v>
      </c>
      <c r="E50">
        <f t="shared" si="1"/>
        <v>0.011197265147421441</v>
      </c>
      <c r="G50">
        <f t="shared" si="6"/>
        <v>25</v>
      </c>
      <c r="H50">
        <f t="shared" si="2"/>
        <v>0.00447890605896858</v>
      </c>
      <c r="J50">
        <f t="shared" si="7"/>
        <v>20.6</v>
      </c>
      <c r="K50">
        <f t="shared" si="3"/>
        <v>0.0055986325737107205</v>
      </c>
      <c r="M50">
        <f t="shared" si="8"/>
        <v>24.199999999999992</v>
      </c>
      <c r="N50">
        <f t="shared" si="4"/>
        <v>0.007464843431614347</v>
      </c>
    </row>
    <row r="51" spans="4:14" ht="12.75">
      <c r="D51">
        <f t="shared" si="5"/>
        <v>10.600000000000001</v>
      </c>
      <c r="E51">
        <f t="shared" si="1"/>
        <v>0.003957725791489973</v>
      </c>
      <c r="G51">
        <f t="shared" si="6"/>
        <v>27</v>
      </c>
      <c r="H51">
        <f t="shared" si="2"/>
        <v>0.001583090316595993</v>
      </c>
      <c r="J51">
        <f t="shared" si="7"/>
        <v>22.200000000000003</v>
      </c>
      <c r="K51">
        <f t="shared" si="3"/>
        <v>0.0019788628957449865</v>
      </c>
      <c r="M51">
        <f t="shared" si="8"/>
        <v>25.39999999999999</v>
      </c>
      <c r="N51">
        <f t="shared" si="4"/>
        <v>0.0026384838609933414</v>
      </c>
    </row>
    <row r="52" spans="4:14" ht="12.75">
      <c r="D52">
        <f t="shared" si="5"/>
        <v>11.400000000000002</v>
      </c>
      <c r="E52">
        <f t="shared" si="1"/>
        <v>0.0011920441007324172</v>
      </c>
      <c r="G52">
        <f t="shared" si="6"/>
        <v>29</v>
      </c>
      <c r="H52">
        <f t="shared" si="2"/>
        <v>0.00047681764029296853</v>
      </c>
      <c r="J52">
        <f t="shared" si="7"/>
        <v>23.800000000000004</v>
      </c>
      <c r="K52">
        <f t="shared" si="3"/>
        <v>0.0005960220503662086</v>
      </c>
      <c r="M52">
        <f t="shared" si="8"/>
        <v>26.59999999999999</v>
      </c>
      <c r="N52">
        <f t="shared" si="4"/>
        <v>0.0007946960671549552</v>
      </c>
    </row>
    <row r="53" spans="4:14" ht="12.75">
      <c r="D53">
        <f t="shared" si="5"/>
        <v>12.200000000000003</v>
      </c>
      <c r="E53">
        <f t="shared" si="1"/>
        <v>0.0003059509650568846</v>
      </c>
      <c r="G53">
        <f t="shared" si="6"/>
        <v>31</v>
      </c>
      <c r="H53">
        <f t="shared" si="2"/>
        <v>0.0001223803860227544</v>
      </c>
      <c r="J53">
        <f t="shared" si="7"/>
        <v>25.400000000000006</v>
      </c>
      <c r="K53">
        <f t="shared" si="3"/>
        <v>0.0001529754825284423</v>
      </c>
      <c r="M53">
        <f t="shared" si="8"/>
        <v>27.79999999999999</v>
      </c>
      <c r="N53">
        <f t="shared" si="4"/>
        <v>0.00020396731003792653</v>
      </c>
    </row>
    <row r="54" spans="4:14" ht="12.75">
      <c r="D54">
        <f t="shared" si="5"/>
        <v>13.000000000000004</v>
      </c>
      <c r="E54">
        <f t="shared" si="1"/>
        <v>6.691511288244221E-05</v>
      </c>
      <c r="G54">
        <f t="shared" si="6"/>
        <v>33</v>
      </c>
      <c r="H54">
        <f t="shared" si="2"/>
        <v>2.6766045152977075E-05</v>
      </c>
      <c r="J54">
        <f t="shared" si="7"/>
        <v>27.000000000000007</v>
      </c>
      <c r="K54">
        <f t="shared" si="3"/>
        <v>3.3457556441221105E-05</v>
      </c>
      <c r="M54">
        <f t="shared" si="8"/>
        <v>28.99999999999999</v>
      </c>
      <c r="N54">
        <f t="shared" si="4"/>
        <v>4.4610075254962426E-05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60"/>
  <sheetViews>
    <sheetView workbookViewId="0" topLeftCell="A1">
      <selection activeCell="G12" sqref="G12"/>
    </sheetView>
  </sheetViews>
  <sheetFormatPr defaultColWidth="9.140625" defaultRowHeight="12.75"/>
  <cols>
    <col min="1" max="2" width="6.7109375" style="0" customWidth="1"/>
    <col min="3" max="3" width="1.28515625" style="0" customWidth="1"/>
    <col min="4" max="4" width="5.7109375" style="0" customWidth="1"/>
    <col min="5" max="5" width="1.421875" style="0" customWidth="1"/>
    <col min="6" max="6" width="6.57421875" style="0" customWidth="1"/>
    <col min="7" max="7" width="7.00390625" style="0" customWidth="1"/>
    <col min="8" max="8" width="6.8515625" style="0" customWidth="1"/>
    <col min="9" max="9" width="6.57421875" style="0" customWidth="1"/>
    <col min="10" max="12" width="5.140625" style="0" customWidth="1"/>
    <col min="13" max="13" width="4.7109375" style="0" customWidth="1"/>
    <col min="14" max="14" width="5.00390625" style="0" customWidth="1"/>
    <col min="15" max="15" width="4.28125" style="0" customWidth="1"/>
    <col min="16" max="16" width="5.140625" style="0" customWidth="1"/>
    <col min="17" max="17" width="3.28125" style="0" customWidth="1"/>
  </cols>
  <sheetData>
    <row r="1" ht="12.75">
      <c r="A1" s="3" t="s">
        <v>60</v>
      </c>
    </row>
    <row r="2" ht="12.75">
      <c r="A2" s="12" t="s">
        <v>61</v>
      </c>
    </row>
    <row r="3" ht="12.75">
      <c r="A3" s="10" t="s">
        <v>28</v>
      </c>
    </row>
    <row r="4" ht="12.75">
      <c r="A4" s="10" t="s">
        <v>46</v>
      </c>
    </row>
    <row r="5" ht="12.75">
      <c r="U5" s="3"/>
    </row>
    <row r="6" spans="2:6" ht="12.75">
      <c r="B6" s="16" t="s">
        <v>47</v>
      </c>
      <c r="C6" s="16"/>
      <c r="D6" s="16" t="s">
        <v>47</v>
      </c>
      <c r="F6" s="3"/>
    </row>
    <row r="7" spans="2:28" ht="12.75">
      <c r="B7" s="1" t="s">
        <v>35</v>
      </c>
      <c r="C7" s="1"/>
      <c r="D7" s="1" t="s">
        <v>36</v>
      </c>
      <c r="F7" s="5"/>
      <c r="G7" s="5"/>
      <c r="U7" s="1"/>
      <c r="V7" s="1"/>
      <c r="W7" s="1"/>
      <c r="X7" s="1"/>
      <c r="Y7" s="1"/>
      <c r="Z7" s="1"/>
      <c r="AB7" s="7"/>
    </row>
    <row r="8" spans="1:5" ht="12.75">
      <c r="A8" s="2"/>
      <c r="B8" s="6">
        <v>441</v>
      </c>
      <c r="C8" s="9">
        <v>2</v>
      </c>
      <c r="D8" s="6">
        <v>432</v>
      </c>
      <c r="E8">
        <v>1</v>
      </c>
    </row>
    <row r="9" spans="1:5" ht="12.75">
      <c r="A9" s="2"/>
      <c r="B9" s="6">
        <v>426</v>
      </c>
      <c r="C9" s="9">
        <v>2</v>
      </c>
      <c r="D9" s="6">
        <v>444</v>
      </c>
      <c r="E9">
        <v>1</v>
      </c>
    </row>
    <row r="10" spans="1:5" ht="12.75">
      <c r="A10" s="2"/>
      <c r="B10" s="6">
        <v>432</v>
      </c>
      <c r="C10" s="9">
        <v>2</v>
      </c>
      <c r="D10" s="6">
        <v>426</v>
      </c>
      <c r="E10">
        <v>1</v>
      </c>
    </row>
    <row r="11" spans="1:5" ht="12.75">
      <c r="A11" s="2"/>
      <c r="B11" s="6">
        <v>422</v>
      </c>
      <c r="C11" s="9">
        <v>2</v>
      </c>
      <c r="D11" s="6">
        <v>433</v>
      </c>
      <c r="E11">
        <v>1</v>
      </c>
    </row>
    <row r="12" spans="2:5" ht="12.75">
      <c r="B12" s="6">
        <v>444</v>
      </c>
      <c r="C12" s="9">
        <v>2</v>
      </c>
      <c r="D12" s="6">
        <v>440</v>
      </c>
      <c r="E12">
        <v>1</v>
      </c>
    </row>
    <row r="14" spans="3:6" ht="12.75">
      <c r="C14" s="2"/>
      <c r="D14" s="11"/>
      <c r="E14" s="2"/>
      <c r="F14" s="4"/>
    </row>
    <row r="15" spans="3:6" ht="12.75">
      <c r="C15" s="2"/>
      <c r="D15" s="11"/>
      <c r="E15" s="2"/>
      <c r="F15" s="4"/>
    </row>
    <row r="16" spans="3:6" ht="12.75">
      <c r="C16" s="2"/>
      <c r="D16" s="11"/>
      <c r="E16" s="2"/>
      <c r="F16" s="4"/>
    </row>
    <row r="17" spans="3:6" ht="12.75">
      <c r="C17" s="2"/>
      <c r="D17" s="11"/>
      <c r="E17" s="2"/>
      <c r="F17" s="4"/>
    </row>
    <row r="18" spans="3:6" ht="12.75">
      <c r="C18" s="2"/>
      <c r="D18" s="11"/>
      <c r="E18" s="2"/>
      <c r="F18" s="4"/>
    </row>
    <row r="19" spans="3:6" ht="12.75">
      <c r="C19" s="2"/>
      <c r="D19" s="11"/>
      <c r="E19" s="2"/>
      <c r="F19" s="4"/>
    </row>
    <row r="22" ht="12.75">
      <c r="C22" s="9"/>
    </row>
    <row r="23" ht="12.75">
      <c r="C23" s="9"/>
    </row>
    <row r="24" ht="12.75">
      <c r="C24" s="9"/>
    </row>
    <row r="25" ht="12.75">
      <c r="C25" s="9"/>
    </row>
    <row r="26" ht="12.75">
      <c r="C26" s="9"/>
    </row>
    <row r="27" ht="12.75">
      <c r="C27" s="9"/>
    </row>
    <row r="28" ht="12.75">
      <c r="C28" s="9"/>
    </row>
    <row r="29" ht="12.75">
      <c r="C29" s="9"/>
    </row>
    <row r="30" ht="12.75">
      <c r="C30" s="9"/>
    </row>
    <row r="31" ht="12.75">
      <c r="C31" s="9"/>
    </row>
    <row r="32" ht="12.75">
      <c r="C32" s="9"/>
    </row>
    <row r="33" ht="12.75">
      <c r="C33" s="9"/>
    </row>
    <row r="34" ht="12.75">
      <c r="C34" s="9"/>
    </row>
    <row r="35" ht="12.75">
      <c r="C35" s="9"/>
    </row>
    <row r="36" ht="12.75">
      <c r="C36" s="9"/>
    </row>
    <row r="37" ht="12.75">
      <c r="C37" s="9"/>
    </row>
    <row r="38" ht="12.75">
      <c r="C38" s="9"/>
    </row>
    <row r="39" ht="12.75">
      <c r="C39" s="9"/>
    </row>
    <row r="40" ht="12.75">
      <c r="C40" s="9"/>
    </row>
    <row r="41" ht="12.75">
      <c r="C41" s="9"/>
    </row>
    <row r="42" ht="12.75">
      <c r="C42" s="9"/>
    </row>
    <row r="43" ht="12.75">
      <c r="C43" s="9"/>
    </row>
    <row r="44" ht="12.75">
      <c r="C44" s="9"/>
    </row>
    <row r="45" ht="12.75">
      <c r="C45" s="9"/>
    </row>
    <row r="46" ht="12.75">
      <c r="C46" s="9"/>
    </row>
    <row r="47" ht="12.75">
      <c r="C47" s="9"/>
    </row>
    <row r="48" ht="12.75">
      <c r="C48" s="9"/>
    </row>
    <row r="49" ht="12.75">
      <c r="C49" s="9"/>
    </row>
    <row r="50" ht="12.75">
      <c r="C50" s="9"/>
    </row>
    <row r="51" ht="12.75">
      <c r="C51" s="9"/>
    </row>
    <row r="52" ht="12.75">
      <c r="C52" s="9"/>
    </row>
    <row r="53" ht="12.75">
      <c r="C53" s="9"/>
    </row>
    <row r="54" ht="12.75">
      <c r="C54" s="9"/>
    </row>
    <row r="55" ht="12.75">
      <c r="C55" s="9"/>
    </row>
    <row r="56" ht="12.75">
      <c r="C56" s="9"/>
    </row>
    <row r="57" ht="12.75">
      <c r="C57" s="9"/>
    </row>
    <row r="58" ht="12.75">
      <c r="C58" s="9"/>
    </row>
    <row r="59" ht="12.75">
      <c r="C59" s="9"/>
    </row>
    <row r="60" ht="12.75">
      <c r="C60" s="9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NCSU Physics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Scaleup-24</dc:creator>
  <cp:keywords/>
  <dc:description/>
  <cp:lastModifiedBy>Duane Deardorff</cp:lastModifiedBy>
  <dcterms:created xsi:type="dcterms:W3CDTF">1999-03-12T21:42:35Z</dcterms:created>
  <dcterms:modified xsi:type="dcterms:W3CDTF">2001-08-06T20:19:27Z</dcterms:modified>
  <cp:category/>
  <cp:version/>
  <cp:contentType/>
  <cp:contentStatus/>
</cp:coreProperties>
</file>